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mc:AlternateContent xmlns:mc="http://schemas.openxmlformats.org/markup-compatibility/2006">
    <mc:Choice Requires="x15">
      <x15ac:absPath xmlns:x15ac="http://schemas.microsoft.com/office/spreadsheetml/2010/11/ac" url="C:\Users\smacdurmon\Desktop\Blank Templates\"/>
    </mc:Choice>
  </mc:AlternateContent>
  <xr:revisionPtr revIDLastSave="0" documentId="13_ncr:1_{B8548E57-4A87-40F0-A899-4B400EEE798A}" xr6:coauthVersionLast="45" xr6:coauthVersionMax="45" xr10:uidLastSave="{00000000-0000-0000-0000-000000000000}"/>
  <bookViews>
    <workbookView xWindow="57480" yWindow="-90" windowWidth="20730" windowHeight="11160" xr2:uid="{FDE22C82-25CC-43E0-80C6-8207F033AF7C}"/>
  </bookViews>
  <sheets>
    <sheet name="CBP Instructions" sheetId="9" r:id="rId1"/>
    <sheet name="FAQs" sheetId="11" r:id="rId2"/>
    <sheet name="BMP Records" sheetId="1" r:id="rId3"/>
    <sheet name="Historical Comparison" sheetId="10" state="hidden" r:id="rId4"/>
    <sheet name="Jurisdiction Reference" sheetId="2" r:id="rId5"/>
    <sheet name="Static Lookups" sheetId="4" r:id="rId6"/>
    <sheet name="Chesapeake Bay Land Use" sheetId="14" state="hidden" r:id="rId7"/>
    <sheet name="(H) Value Validation" sheetId="8" state="hidden" r:id="rId8"/>
    <sheet name="Chesapeake Bay BMP Definitions" sheetId="13" state="hidden" r:id="rId9"/>
    <sheet name="BMP List" sheetId="12" state="hidden" r:id="rId10"/>
  </sheets>
  <definedNames>
    <definedName name="_2yr_End">'(H) Value Validation'!$D$16</definedName>
    <definedName name="_2yr_Start">'(H) Value Validation'!$D$15</definedName>
    <definedName name="_FYEnd">'(H) Value Validation'!$D$12</definedName>
    <definedName name="_FYStart">'(H) Value Validation'!$D$11</definedName>
    <definedName name="AgencyCode">'Static Lookups'!$E$15:$E$46</definedName>
    <definedName name="All_BMPStatus">'(H) Value Validation'!$N$3:$N$8</definedName>
    <definedName name="BMP_Unit">'Static Lookups'!$E$88:$E$91</definedName>
    <definedName name="BMPName">BMP_List[BMP Name]</definedName>
    <definedName name="BMPStatus">'Static Lookups'!$B$9:$B$18</definedName>
    <definedName name="CB_Land_Use">'Static Lookups'!$E$49:$E$67</definedName>
    <definedName name="County">'Static Lookups'!$B$44:$B$105</definedName>
    <definedName name="DEC_Region">'Static Lookups'!$B$33:$B$41</definedName>
    <definedName name="FEDSTATE">'Static Lookups'!$B$3:$B$5</definedName>
    <definedName name="InspectionStatus">'Static Lookups'!$B$21:$B$22</definedName>
    <definedName name="Land_Use">'Static Lookups'!$E$70:$E$80</definedName>
    <definedName name="Maintenance">'Static Lookups'!$C$29:$C$30</definedName>
    <definedName name="NY_Ownership">'(H) Value Validation'!$A$7</definedName>
    <definedName name="NY_SiteName">'(H) Value Validation'!$A$10:$A$12</definedName>
    <definedName name="_xlnm.Print_Area" localSheetId="2">'BMP Records'!$F$1:$AV$18</definedName>
    <definedName name="_xlnm.Print_Area" localSheetId="0">'CBP Instructions'!$A$1:$C$37</definedName>
    <definedName name="_xlnm.Print_Area" localSheetId="3">'Historical Comparison'!$E$1:$AV$2</definedName>
    <definedName name="_xlnm.Print_Area" localSheetId="4">'Jurisdiction Reference'!$B$1:$C$70</definedName>
    <definedName name="_xlnm.Print_Titles" localSheetId="2">'BMP Records'!$1:$1</definedName>
    <definedName name="_xlnm.Print_Titles" localSheetId="0">'CBP Instructions'!$1:$2</definedName>
    <definedName name="_xlnm.Print_Titles" localSheetId="4">'Jurisdiction Reference'!$1:$1</definedName>
    <definedName name="StatusOfTMDL">'Static Lookups'!$E$83:$E$85</definedName>
    <definedName name="Val_DateMax">'(H) Value Validation'!$D$3</definedName>
    <definedName name="Val_DateMin">'(H) Value Validation'!$D$2</definedName>
    <definedName name="Val_FIPSMax">'(H) Value Validation'!$L$3</definedName>
    <definedName name="Val_FIPSMin">'(H) Value Validation'!$L$2</definedName>
    <definedName name="Val_HUC12Max">'(H) Value Validation'!$K$3</definedName>
    <definedName name="Val_HUC12Min">'(H) Value Validation'!$K$2</definedName>
    <definedName name="Val_HUC8Max">'(H) Value Validation'!$I$3</definedName>
    <definedName name="Val_HUC8Min">'(H) Value Validation'!$I$2</definedName>
    <definedName name="Val_InspExp">'(H) Value Validation'!$D$13</definedName>
    <definedName name="Val_InspInit">'(H) Value Validation'!$D$14</definedName>
    <definedName name="Val_LatMax">'(H) Value Validation'!$G$3</definedName>
    <definedName name="Val_LatMin">'(H) Value Validation'!$G$2</definedName>
    <definedName name="Val_LongMax">'(H) Value Validation'!$H$3</definedName>
    <definedName name="Val_LongMin">'(H) Value Validation'!$H$2</definedName>
    <definedName name="Val_PhoneMax">'(H) Value Validation'!$C$3</definedName>
    <definedName name="Val_PhoneMin">'(H) Value Validation'!$C$2</definedName>
    <definedName name="Val_YearMax">'(H) Value Validation'!$E$3</definedName>
    <definedName name="Val_YearMin">'(H) Value Validation'!$E$2</definedName>
    <definedName name="Val_ZipMax">'(H) Value Validation'!$B$3</definedName>
    <definedName name="Val_ZipMin">'(H) Value Validation'!$B$2</definedName>
    <definedName name="YesNo">'Static Lookups'!$B$25:$B$26</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80" i="11" l="1"/>
  <c r="B76" i="11"/>
  <c r="B72" i="11"/>
  <c r="B64" i="11"/>
  <c r="B60" i="11"/>
  <c r="B56" i="11"/>
  <c r="B52" i="11"/>
  <c r="B48" i="11"/>
  <c r="B43" i="11"/>
  <c r="B36" i="11"/>
  <c r="B31" i="11"/>
  <c r="B27" i="11"/>
  <c r="B18" i="11"/>
  <c r="C2" i="12" l="1"/>
  <c r="C3" i="12"/>
  <c r="C4" i="12"/>
  <c r="C5" i="12"/>
  <c r="C6" i="12"/>
  <c r="C7" i="12"/>
  <c r="C8" i="12"/>
  <c r="C9" i="12"/>
  <c r="C10" i="12"/>
  <c r="C11" i="12"/>
  <c r="C12" i="12"/>
  <c r="C13" i="12"/>
  <c r="C14" i="12"/>
  <c r="C15" i="12"/>
  <c r="C16" i="12"/>
  <c r="C17" i="12"/>
  <c r="C18" i="12"/>
  <c r="C19" i="12"/>
  <c r="C20" i="12"/>
  <c r="C21" i="12"/>
  <c r="C22" i="12"/>
  <c r="C23" i="12"/>
  <c r="C24" i="12"/>
  <c r="C25" i="12"/>
  <c r="C26" i="12"/>
  <c r="C27" i="12"/>
  <c r="C28" i="12"/>
  <c r="C29" i="12"/>
  <c r="C30" i="12"/>
  <c r="C31" i="12"/>
  <c r="C32" i="12"/>
  <c r="C33" i="12"/>
  <c r="C34" i="12"/>
  <c r="C35" i="12"/>
  <c r="C36" i="12"/>
  <c r="C37" i="12"/>
  <c r="C38" i="12"/>
  <c r="C39" i="12"/>
  <c r="C40" i="12"/>
  <c r="C41" i="12"/>
  <c r="C42" i="12"/>
  <c r="C43" i="12"/>
  <c r="C44" i="12"/>
  <c r="C45" i="12"/>
  <c r="C46" i="12"/>
  <c r="C47" i="12"/>
  <c r="C48" i="12"/>
  <c r="C49" i="12"/>
  <c r="C50" i="12"/>
  <c r="C51" i="12"/>
  <c r="C52" i="12"/>
  <c r="C53" i="12"/>
  <c r="C54" i="12"/>
  <c r="C55" i="12"/>
  <c r="C56" i="12"/>
  <c r="C57" i="12"/>
  <c r="C58" i="12"/>
  <c r="C59" i="12"/>
  <c r="C60" i="12"/>
  <c r="C61" i="12"/>
  <c r="C62" i="12"/>
  <c r="C63" i="12"/>
  <c r="C64" i="12"/>
  <c r="C65" i="12"/>
  <c r="C66" i="12"/>
  <c r="C67" i="12"/>
  <c r="C68" i="12"/>
  <c r="C69" i="12"/>
  <c r="C70" i="12"/>
  <c r="C71" i="12"/>
  <c r="C72" i="12"/>
  <c r="C73" i="12"/>
  <c r="C74" i="12"/>
  <c r="C75" i="12"/>
  <c r="C76" i="12"/>
  <c r="C77" i="12"/>
  <c r="AY2" i="10" l="1"/>
  <c r="AZ2" i="10"/>
  <c r="BA2" i="10"/>
  <c r="BB2" i="10"/>
  <c r="BD2" i="10"/>
  <c r="BE2" i="10"/>
  <c r="BG2" i="10"/>
  <c r="BH2" i="10"/>
  <c r="BI2" i="10"/>
  <c r="BL2" i="10"/>
  <c r="BM2" i="10"/>
  <c r="BN2" i="10"/>
  <c r="BO2" i="10"/>
  <c r="BP2" i="10"/>
  <c r="BQ2" i="10"/>
  <c r="BR2" i="10"/>
  <c r="BS2" i="10"/>
  <c r="BT2" i="10"/>
  <c r="BU2" i="10"/>
  <c r="BV2" i="10"/>
  <c r="BW2" i="10"/>
  <c r="BX2" i="10"/>
  <c r="BY2" i="10"/>
  <c r="BZ2" i="10"/>
  <c r="CB2" i="10"/>
  <c r="CC2" i="10"/>
  <c r="CD2" i="10"/>
  <c r="CE2" i="10"/>
  <c r="CF2" i="10"/>
  <c r="CI2" i="10"/>
  <c r="CJ2" i="10"/>
  <c r="CK2" i="10"/>
  <c r="CM2" i="10"/>
  <c r="CN2" i="10"/>
  <c r="CO2" i="10"/>
  <c r="CP2" i="10"/>
  <c r="CQ2" i="10"/>
  <c r="CR2" i="10"/>
  <c r="CS2" i="10"/>
  <c r="CL2" i="10"/>
  <c r="AP2" i="1"/>
  <c r="AP3" i="1"/>
  <c r="AP4" i="1"/>
  <c r="AP5" i="1"/>
  <c r="AP6" i="1"/>
  <c r="AP7" i="1"/>
  <c r="AP8" i="1"/>
  <c r="AP9" i="1"/>
  <c r="AP10" i="1"/>
  <c r="AP11" i="1"/>
  <c r="AP12" i="1"/>
  <c r="AP13" i="1"/>
  <c r="AP14" i="1"/>
  <c r="AP15" i="1"/>
  <c r="AP16" i="1"/>
  <c r="AP17" i="1"/>
  <c r="AP18" i="1"/>
  <c r="BK2" i="10" l="1"/>
  <c r="O2" i="1"/>
  <c r="O3" i="1"/>
  <c r="O4" i="1"/>
  <c r="O5" i="1"/>
  <c r="O6" i="1"/>
  <c r="O7" i="1"/>
  <c r="O8" i="1"/>
  <c r="O9" i="1"/>
  <c r="O10" i="1"/>
  <c r="O11" i="1"/>
  <c r="O12" i="1"/>
  <c r="O13" i="1"/>
  <c r="O14" i="1"/>
  <c r="O15" i="1"/>
  <c r="O16" i="1"/>
  <c r="O17" i="1"/>
  <c r="O18" i="1"/>
  <c r="BJ2" i="10"/>
  <c r="N2" i="1"/>
  <c r="N3" i="1"/>
  <c r="N4" i="1"/>
  <c r="N5" i="1"/>
  <c r="N6" i="1"/>
  <c r="N7" i="1"/>
  <c r="N8" i="1"/>
  <c r="N9" i="1"/>
  <c r="N10" i="1"/>
  <c r="N11" i="1"/>
  <c r="N12" i="1"/>
  <c r="N13" i="1"/>
  <c r="N14" i="1"/>
  <c r="N15" i="1"/>
  <c r="N16" i="1"/>
  <c r="N17" i="1"/>
  <c r="N18" i="1"/>
  <c r="BF2" i="10"/>
  <c r="J2" i="1"/>
  <c r="J3" i="1"/>
  <c r="J4" i="1"/>
  <c r="J5" i="1"/>
  <c r="J6" i="1"/>
  <c r="J7" i="1"/>
  <c r="J8" i="1"/>
  <c r="J9" i="1"/>
  <c r="J10" i="1"/>
  <c r="J11" i="1"/>
  <c r="J12" i="1"/>
  <c r="J13" i="1"/>
  <c r="J14" i="1"/>
  <c r="J15" i="1"/>
  <c r="J16" i="1"/>
  <c r="J17" i="1"/>
  <c r="J18" i="1"/>
  <c r="CH2" i="10" l="1"/>
  <c r="AL2" i="1"/>
  <c r="AL3" i="1"/>
  <c r="AL4" i="1"/>
  <c r="AL5" i="1"/>
  <c r="AL6" i="1"/>
  <c r="AL7" i="1"/>
  <c r="AL8" i="1"/>
  <c r="AL9" i="1"/>
  <c r="AL10" i="1"/>
  <c r="AL11" i="1"/>
  <c r="AL12" i="1"/>
  <c r="AL13" i="1"/>
  <c r="AL14" i="1"/>
  <c r="AL15" i="1"/>
  <c r="AL16" i="1"/>
  <c r="AL17" i="1"/>
  <c r="AL18" i="1"/>
  <c r="CG2" i="10"/>
  <c r="AK2" i="1"/>
  <c r="AK3" i="1"/>
  <c r="AK4" i="1"/>
  <c r="AK5" i="1"/>
  <c r="AK6" i="1"/>
  <c r="AK7" i="1"/>
  <c r="AK8" i="1"/>
  <c r="AK9" i="1"/>
  <c r="AK10" i="1"/>
  <c r="AK11" i="1"/>
  <c r="AK12" i="1"/>
  <c r="AK13" i="1"/>
  <c r="AK14" i="1"/>
  <c r="AK15" i="1"/>
  <c r="AK16" i="1"/>
  <c r="AK17" i="1"/>
  <c r="AK18" i="1"/>
  <c r="AE3" i="1"/>
  <c r="AE4" i="1"/>
  <c r="AE5" i="1"/>
  <c r="AE6" i="1"/>
  <c r="AE7" i="1"/>
  <c r="AE8" i="1"/>
  <c r="AE9" i="1"/>
  <c r="AE10" i="1"/>
  <c r="AE11" i="1"/>
  <c r="AE12" i="1"/>
  <c r="AE13" i="1"/>
  <c r="AE14" i="1"/>
  <c r="AE15" i="1"/>
  <c r="AE16" i="1"/>
  <c r="AE17" i="1"/>
  <c r="AE18" i="1"/>
  <c r="AE2" i="1"/>
  <c r="BC2" i="10" l="1"/>
  <c r="CA2" i="10"/>
  <c r="AX2" i="10" l="1"/>
  <c r="CT2" i="10" s="1"/>
  <c r="CU2" i="10" l="1"/>
  <c r="D11" i="8"/>
  <c r="D16" i="8" l="1"/>
  <c r="D15" i="8"/>
  <c r="D13" i="8"/>
  <c r="D12" i="8" l="1"/>
  <c r="D14" i="8" l="1"/>
</calcChain>
</file>

<file path=xl/sharedStrings.xml><?xml version="1.0" encoding="utf-8"?>
<sst xmlns="http://schemas.openxmlformats.org/spreadsheetml/2006/main" count="1551" uniqueCount="859">
  <si>
    <t>SY20 New York BMP Datacall Instructions</t>
  </si>
  <si>
    <t>Sheet</t>
  </si>
  <si>
    <t>Instructions/Details</t>
  </si>
  <si>
    <t>Notes</t>
  </si>
  <si>
    <t>CBP Instructions</t>
  </si>
  <si>
    <t xml:space="preserve">(This Sheet) Step by step walkthrough for adding and updating BMP records. </t>
  </si>
  <si>
    <t>Upon completion, send the entire workbook to Hee Jea Hall at</t>
  </si>
  <si>
    <t>HHall@BrwnCald.com</t>
  </si>
  <si>
    <t>Color Code Key</t>
  </si>
  <si>
    <t>Gold columns are required for CBP reporting.</t>
  </si>
  <si>
    <t>Columns with gold headers are required.</t>
  </si>
  <si>
    <r>
      <t>Black columns</t>
    </r>
    <r>
      <rPr>
        <sz val="11"/>
        <color theme="0"/>
        <rFont val="Calibri"/>
        <family val="2"/>
      </rPr>
      <t xml:space="preserve"> are calculated based on other fields. </t>
    </r>
  </si>
  <si>
    <t xml:space="preserve">Do not modify these columns. </t>
  </si>
  <si>
    <t>Cells outlined and filled in red are required.</t>
  </si>
  <si>
    <t>Red fill and outlines will show individual cells that are required based on data entered.</t>
  </si>
  <si>
    <t xml:space="preserve">Cells highlighted in yellow indicate the Built Date does not correspond to the BMP Status selected. </t>
  </si>
  <si>
    <t xml:space="preserve">Be sure to follow guidelines for BMP Status. </t>
  </si>
  <si>
    <t>Blue cells have been modified.</t>
  </si>
  <si>
    <t>When a cell is changed or new input entered, it will highlight blue.</t>
  </si>
  <si>
    <t>Orange cells include changes made by the DoD CBP prior to the datacall release.</t>
  </si>
  <si>
    <t>If data was modified during the development of this year's reporting template, the cell will be highlighted in orange.</t>
  </si>
  <si>
    <t xml:space="preserve">White columns are requested or conditionally required by the DoD CBP or jurisdiction. </t>
  </si>
  <si>
    <t>Fields are optional or conditionally-required fields based on prior inputs. If conditionally required, cell will be filled/outlined in red.</t>
  </si>
  <si>
    <r>
      <t xml:space="preserve">BMP Records
</t>
    </r>
    <r>
      <rPr>
        <b/>
        <u/>
        <sz val="11"/>
        <color theme="1"/>
        <rFont val="Calibri"/>
        <family val="2"/>
      </rPr>
      <t>Progress BMPs</t>
    </r>
    <r>
      <rPr>
        <b/>
        <sz val="11"/>
        <color theme="1"/>
        <rFont val="Calibri"/>
        <family val="2"/>
      </rPr>
      <t xml:space="preserve"> - BMPs that were implemented and functioning between 7/1/2019 and 6/30/2020 (State Year (SY) 2020).  
</t>
    </r>
    <r>
      <rPr>
        <b/>
        <u/>
        <sz val="11"/>
        <color theme="1"/>
        <rFont val="Calibri"/>
        <family val="2"/>
      </rPr>
      <t>Planned BMPs</t>
    </r>
    <r>
      <rPr>
        <b/>
        <sz val="11"/>
        <color theme="1"/>
        <rFont val="Calibri"/>
        <family val="2"/>
      </rPr>
      <t xml:space="preserve"> - BMPs that are anticipated to be implemented between 7/1/2020 and 6/30/2025 (SY2021 - SY2025).  Planned BMPs are reported as Planned 2021 (for the remainder of the two-year milestone period between SY2020 and SY2021) or Planned 2022-2025 (SY2022 - SY2025).
</t>
    </r>
    <r>
      <rPr>
        <b/>
        <u/>
        <sz val="11"/>
        <color theme="1"/>
        <rFont val="Calibri"/>
        <family val="2"/>
      </rPr>
      <t xml:space="preserve">
Historical BMPS</t>
    </r>
    <r>
      <rPr>
        <b/>
        <sz val="11"/>
        <color theme="1"/>
        <rFont val="Calibri"/>
        <family val="2"/>
      </rPr>
      <t xml:space="preserve"> - BMPs that were implemented between 7/1/1984 and 6/30/2019. This includes BMPs that were reported as "Progress" in last year's datacall. 
</t>
    </r>
    <r>
      <rPr>
        <b/>
        <u/>
        <sz val="11"/>
        <color theme="1"/>
        <rFont val="Calibri"/>
        <family val="2"/>
      </rPr>
      <t>Legacy BMPS</t>
    </r>
    <r>
      <rPr>
        <b/>
        <sz val="11"/>
        <color theme="1"/>
        <rFont val="Calibri"/>
        <family val="2"/>
      </rPr>
      <t xml:space="preserve"> - BMPs that were implemented prior to 7/1/1984.
CLICK IN COLUMN HEADER FOR ADDITIONAL INSTRUCTIONS ABOUT THAT COLUMN
ALL CHANGED CELLS WILL HIGHLIGHT BLUE FOR ENHANCED TRACKING
</t>
    </r>
  </si>
  <si>
    <t>1. Column B: Select the BMP Status as follows:
- Historical= Installed between 7/1/1984 and 6/30/2019.
- Progress= Installed between 7/1/2019 and 6/30/2020.
- Planned 2021= Expected to be installed between 7/1/2020 and 6/30/2021. 
- Planned 2022-2025= Expected to be installed between SY2022 and SY2025.
- Removed= Canceled/Site redeveloped.</t>
  </si>
  <si>
    <t>2. Columns C and D: Populate the federal Fiscal Year the BMP/project was or will be funded and the actual or estimated cost of the BMP.</t>
  </si>
  <si>
    <t>BMPs that do not have this information will be filled/outlined in red. COST DATA IS REQUIRED FOR REPORTING - PLEASE ESTIMATE IF NOT KNOWN.  DoD is being assessed based on the cost of BMPs implemented in 2020 and 2021. If cost is not known or to estimate the cost, refer to the Capital cost by BMP type provided in the NY Cost Profile available from the CAST website at this link:</t>
  </si>
  <si>
    <t>New York Cost Profile</t>
  </si>
  <si>
    <t>3. Optional. In Columns E and F, populate the Contract Number (e.g. New York State Master Grant Contract) (if applicable) and the Contact Name for the project.</t>
  </si>
  <si>
    <t xml:space="preserve">4. Enter a brief Project Title or BMP ID in Column H. In Column I, provide any descriptive information that wasn’t captured by the template but that may help identify or describe the BMP. </t>
  </si>
  <si>
    <t>5. In Column K, populate the date the BMP was constructed (for structural BMPs), completed (for non-structural BMPs), or is anticipated to be completed (for planned BMPs).</t>
  </si>
  <si>
    <t xml:space="preserve">6. In Column L, select a BMP Name from the list provided. </t>
  </si>
  <si>
    <t>The units in Column N will be populated based on the BMP Name.</t>
  </si>
  <si>
    <t>7. In Column M, enter the extent of the BMP in the units populated in Column N.</t>
  </si>
  <si>
    <t xml:space="preserve">Units include acre, feet, count, and pounds. To receive the maximum nutrient and sediment reductions for the practice, the measurement field must be populated. Accurate values provide a more exact calculation of the nutrient reduction provided by a BMP.    </t>
  </si>
  <si>
    <t>8. Columns P and Q: Enter the date the BMP was inspected and the status of that inspection. If the inspection found maintenance was needed, select "Yes" in Column S (otherwise, select "No.") If the status of the inspection was "Fail" or maintenance was needed, enter the Maintenance Date in Column R. If the cell includes a past inspection date and is filled/outlined in red, overwrite the previous date and status with the latest inspection event.</t>
  </si>
  <si>
    <t>Note that inspection and maintenance information in Columns P and Q is required if the cells are filled/outlined in red. BMP maintenance is only required if BMP failed initial inspection. If Columns P and Q are filled/outlined in red, the BMP will exceed the CBP-defined credit duration before the SY2020 datacall and lose credit in CAST. Note that the credit duration, date installed, and/or the previous inspection date are used to determine if an inspection date is needed.</t>
  </si>
  <si>
    <t>9. Enter the DEC Region and Federal Facility where the BMP is located or will be located in Columns V and W, respectively.</t>
  </si>
  <si>
    <t>10. Columns X through AG collect information about the BMP location. Required fields are the Municipality name (Column Y), the County (Column Z), HUC12 number (Column AD), and the Latitude and Longitude (Columns AF and AG)</t>
  </si>
  <si>
    <t>Latitude and Longitude are required. They can be estimated using Google Maps by right-clicking on a location and selecting "What's here?" A small window with the approximate latitude and longitude will appear.
Site Address, HUC8 Name, HUC8 number, and HUC12 Name are optional fields. 
You can use the National Map and the Waterbody Boundary Dataset to find the HUC codes for your project's watershed.</t>
  </si>
  <si>
    <t>https://viewer.nationalmap.gov/advanced-viewer/</t>
  </si>
  <si>
    <t>11. If the BMP is or will be located in a watershed with a TMDL, select "Yes" in Column AH. If it is known, enter the Watershed Inventory/Priority Waterbody List Name in Column AI.</t>
  </si>
  <si>
    <t>If the BMP is located in the Chesapeake Bay watershed, the response in Column AH should be "Yes." The Chesapeake Bay watershed includes the Susquehanna River and Chemung River basins in New York. To learn more about the Watershed Inventory/Priority Waterbody lists in these watersheds, visit the NY Department of Environmental Conservation webpage:</t>
  </si>
  <si>
    <t>https://www.dec.ny.gov/chemical/36730.html</t>
  </si>
  <si>
    <t>12. Optional. Enter the associated 319 Grant, Grant Report Tracking System project, or state project number, if applicable, in Columns AM, AN, and AO. Enter the Appropriation Year for grants received in Column AR.</t>
  </si>
  <si>
    <t>13. Optional. In Column AQ, enter the Status of the TMDL. If the only applicable TMDL is the Chesapeake Bay TMDL, select "Implementing a TMDL."</t>
  </si>
  <si>
    <t>14. Optional. In Columns AS through AU, users may provide more information about the breakdown of funding for the project by State Funds (Column AS), State In Kind Funds (Column AT), and Local Funds (AU).</t>
  </si>
  <si>
    <t>These columns are applicable for projects funded by grants.</t>
  </si>
  <si>
    <t>15. Optional. Enter the date construction began Column AV.</t>
  </si>
  <si>
    <t>16. Optional. Provide any comments or questions in Column AW to facilitate review of the BMP record.</t>
  </si>
  <si>
    <t>17. Select the Pre-Phase 6 name of the BMP (Column AL), using the former naming convention, instead of the current naming code. If applicable, report the Treatment Capacity (Column AM).</t>
  </si>
  <si>
    <t>FAQs</t>
  </si>
  <si>
    <t>Frequently asked questions about the New York template.</t>
  </si>
  <si>
    <t xml:space="preserve">Do not modify reference data. </t>
  </si>
  <si>
    <t>Jurisdiction Reference</t>
  </si>
  <si>
    <t xml:space="preserve">Additional information provided by the Jurisdiction for filling out the template. </t>
  </si>
  <si>
    <t>Static Lookups</t>
  </si>
  <si>
    <t xml:space="preserve">Reference sheet containing lookup tables for columns with picklists. </t>
  </si>
  <si>
    <t>Frequently Asked Questions (FAQs)</t>
  </si>
  <si>
    <t>This sheet is intended to provide additional guidance to frequently asked questions.</t>
  </si>
  <si>
    <t>I don't have design information for my planned BMPs. What should I enter?</t>
  </si>
  <si>
    <t>I don't know what metrics to report for my BMP type. Where can I find this information?</t>
  </si>
  <si>
    <t>I need more information about the different BMP types. Where can I go?</t>
  </si>
  <si>
    <t>What are BMP enhancements, conversions, and restorations?</t>
  </si>
  <si>
    <t>How do I report a BMP retrofit?</t>
  </si>
  <si>
    <t>How are inspection and maintenance requirements calculated by the spreadsheet? </t>
  </si>
  <si>
    <t>How do I report BMPs that are in series/part of a treatment train?</t>
  </si>
  <si>
    <t>Should I report BMPs installed to meet development standards/requirements for new and redevelopment sites?</t>
  </si>
  <si>
    <t>How do I report the value of my street sweeping BMPs?</t>
  </si>
  <si>
    <t>What do I do if a BMP I am reporting is not in the CAST cost profiles?</t>
  </si>
  <si>
    <t>Why can’t I sort data within the spreadsheet? How can I navigate within the sheet?</t>
  </si>
  <si>
    <t>What types of natural resource projects are eligible for water quality credit?</t>
  </si>
  <si>
    <t>How will upcoming changes to crediting protocols for stream restoration affect my planned projects?</t>
  </si>
  <si>
    <t>First, check with the installation planning division to ensure that there is not additional information available about the project. Once you have confirmed that further information is not available, refer to the following guidance to provide estimates or placeholders of BMP information:</t>
  </si>
  <si>
    <r>
      <t xml:space="preserve">Estimate the </t>
    </r>
    <r>
      <rPr>
        <b/>
        <sz val="11"/>
        <color theme="1"/>
        <rFont val="Calibri"/>
        <family val="2"/>
        <scheme val="minor"/>
      </rPr>
      <t xml:space="preserve">Date Installed (Column K) </t>
    </r>
    <r>
      <rPr>
        <sz val="11"/>
        <color theme="1"/>
        <rFont val="Calibri"/>
        <family val="2"/>
        <scheme val="minor"/>
      </rPr>
      <t>based on your best available information. If you have limited information, you can estimate based on the anticipated year (1/1/YYYY) or simply provide 1/1/2025.</t>
    </r>
  </si>
  <si>
    <r>
      <t xml:space="preserve">Estimate the </t>
    </r>
    <r>
      <rPr>
        <b/>
        <sz val="11"/>
        <color theme="1"/>
        <rFont val="Calibri"/>
        <family val="2"/>
        <scheme val="minor"/>
      </rPr>
      <t>Year Funded (Column C)</t>
    </r>
    <r>
      <rPr>
        <sz val="11"/>
        <color theme="1"/>
        <rFont val="Calibri"/>
        <family val="2"/>
        <scheme val="minor"/>
      </rPr>
      <t xml:space="preserve"> and </t>
    </r>
    <r>
      <rPr>
        <b/>
        <sz val="11"/>
        <color theme="1"/>
        <rFont val="Calibri"/>
        <family val="2"/>
        <scheme val="minor"/>
      </rPr>
      <t>BMP Status (Column B)</t>
    </r>
    <r>
      <rPr>
        <sz val="11"/>
        <color theme="1"/>
        <rFont val="Calibri"/>
        <family val="2"/>
        <scheme val="minor"/>
      </rPr>
      <t xml:space="preserve"> based on the Built Date estimate. </t>
    </r>
  </si>
  <si>
    <r>
      <t>For the L</t>
    </r>
    <r>
      <rPr>
        <b/>
        <sz val="11"/>
        <color theme="1"/>
        <rFont val="Calibri"/>
        <family val="2"/>
        <scheme val="minor"/>
      </rPr>
      <t>atitude</t>
    </r>
    <r>
      <rPr>
        <sz val="11"/>
        <color theme="1"/>
        <rFont val="Calibri"/>
        <family val="2"/>
        <scheme val="minor"/>
      </rPr>
      <t xml:space="preserve"> andL</t>
    </r>
    <r>
      <rPr>
        <b/>
        <sz val="11"/>
        <color theme="1"/>
        <rFont val="Calibri"/>
        <family val="2"/>
        <scheme val="minor"/>
      </rPr>
      <t>longitude (Columns AF and AG)</t>
    </r>
    <r>
      <rPr>
        <sz val="11"/>
        <color theme="1"/>
        <rFont val="Calibri"/>
        <family val="2"/>
        <scheme val="minor"/>
      </rPr>
      <t>, provide either an estimate of the site location or a point within the installation boundary.</t>
    </r>
  </si>
  <si>
    <r>
      <t xml:space="preserve">For the </t>
    </r>
    <r>
      <rPr>
        <b/>
        <sz val="11"/>
        <color theme="1"/>
        <rFont val="Calibri"/>
        <family val="2"/>
        <scheme val="minor"/>
      </rPr>
      <t>BMP Name (Column L)</t>
    </r>
    <r>
      <rPr>
        <sz val="11"/>
        <color theme="1"/>
        <rFont val="Calibri"/>
        <family val="2"/>
        <scheme val="minor"/>
      </rPr>
      <t>, select your best estimate. If no information is available, select Extended Dry Detention Pond.</t>
    </r>
  </si>
  <si>
    <r>
      <t xml:space="preserve">If available, use planned site information to provide the </t>
    </r>
    <r>
      <rPr>
        <b/>
        <sz val="11"/>
        <color theme="1"/>
        <rFont val="Calibri"/>
        <family val="2"/>
        <scheme val="minor"/>
      </rPr>
      <t xml:space="preserve">BMP Value (Column M) </t>
    </r>
    <r>
      <rPr>
        <sz val="11"/>
        <color theme="1"/>
        <rFont val="Calibri"/>
        <family val="2"/>
        <scheme val="minor"/>
      </rPr>
      <t>treated by the BMP. If no information is available, use the existing site data.</t>
    </r>
  </si>
  <si>
    <t>The appropriate units for your BMP will be populated in the BMP Units field (Column N). This is a calculated based on the jurisdiction's reporting requirements; do not overwrite the BMP Units.</t>
  </si>
  <si>
    <t>For more information about BMP types and how they are credited by the Chesapeake Bay Program Partnership, please refer to the Quick Reference Guide for Best Management Practices (BMPs), which includes general information about the practice, how it is reported, and how the amount of credit is determined. The Guide can be found at the following link:</t>
  </si>
  <si>
    <t>https://www.chesapeakebay.net/what/publications/quick_reference_guide_for_best_management_practices_bmps</t>
  </si>
  <si>
    <t>Retrofit: Refers to projects that provide nutrient and sediment reductions on an existing site that is either currently untreated or inadequately treated. Enhancements, conversions, and restorations are types of BMP retrofit projects.</t>
  </si>
  <si>
    <t>Enhancements: Retrofit utilizes the original stormwater treatment mechanism but improves nutrient removal. For example, by increasing the storage volume, extending the flow path, or increasing the hydraulic residence time.</t>
  </si>
  <si>
    <t>Conversions: Retrofit involves the redesign of an existing BMP. An example is converting a dry pond to a constructed wetland or wet pond.</t>
  </si>
  <si>
    <t>Restoration: Applies to major maintenance upgrades to existing BMPs that have either failed or lost their original stormwater treatment capacity.</t>
  </si>
  <si>
    <t>If the retrofit will keep the same Project Title as the existing practice, edit the existing record. Add comments as appropriate to provide additional information.</t>
  </si>
  <si>
    <t>If the previous BMP no longer exists or if the retrofit is assigned a new Project Title, change the status of the existing BMP to "Remove". Enter information on the new BMP in a new row. Use the Comments field to note the unique ID of the prior BMP (if applicable).</t>
  </si>
  <si>
    <t>The inspection date column (Column P) is conditionally-required based on the credit duration and date installed of the selected BMP. All BMPs must be inspected within the credit duration (in years) of the BMP, which is defined by the Chesapeake Bay Program, to maintain credit. If maintenance was performed on the BMP, please enter a maintenance date.</t>
  </si>
  <si>
    <t xml:space="preserve">Neither CAST nor the jurisdiction templates include a mechanism to report BMPs that are part of a treatment train. However, it is important that each BMP in the series is accounted for in the datacall to facilitate tracking of future inspection and maintenance activities. Therefore, enter one row for each BMP in the treatment train.
If the drainage area information for each BMP is known, follow this procedure: Beginning with the most upstream BMP, enter the area treated exclusively by the BMP. For each subsequent downstream BMP, exclude the area treated by the upstream BMPs. This prevents double-counting of the acres reported as treated. 
If runoff from one area is treated by two BMPs, you may also choose to enter the entire area treated by the BMP with the higher pollutant removal efficiency. Then, enter 0.0001 acre for any remaining BMPs.
If the individual drainage area information is not known, divide the total area treated by the treatment train equally among the individual BMPs.
</t>
  </si>
  <si>
    <t>Yes, this datacall is intended to capture records for all BMPs implemented at DoD installations.</t>
  </si>
  <si>
    <t>The amount of credit for street sweeping is dependent on the type of sweeper utilized, the frequency it is conducted (including seasonal changes), and the area or length swept per event. It is important that you report only the area/length of the impervious area swept in one sweeping event/pass, not an annual or monthly total.</t>
  </si>
  <si>
    <t>In 2011, King and Hagan completed a report compiling the costs of stormwater BMPs in Maryland County. Though the data was collected only in Maryland, the estimated costs can provide a starting point for estimating BMP costs in other states. Because the costs in this report may be dated, applying a factor for inflation may be appropriate.</t>
  </si>
  <si>
    <t>https://mde.state.md.us/programs/Water/TMDL/TMDLImplementation/Documents/King_Hagan_Stormwater%20Cost%20Report%20to%20MDE_Final%20Draft_12Oct2011.pdf</t>
  </si>
  <si>
    <t xml:space="preserve">A third source was developed in the Virginia James River basin and can be found at this link: </t>
  </si>
  <si>
    <t xml:space="preserve">https://thejamesriver.org/wp-content/uploads/2016/05/JRA-Cost-effective-Full-Report-June-update.pdf </t>
  </si>
  <si>
    <t>For specific BMPs, additional research may be warranted to find an estimate for the unit cost for BMPs in the Chesapeake Bay.</t>
  </si>
  <si>
    <t>Sections of the spreadsheet are locked to prevent changes to important information in certain columns. As a result, the data cannot be sorted. You can, however, filter data in all fields.
In lieu of hiding or unhiding fields, we recommend you use the “New Window” or “Split” option on the View tab.</t>
  </si>
  <si>
    <t>Common natural resource projects that create TMDL credit at DoD installations include stream restoration, shoreline restoration, tree planting, conversion of developed land to natural conditions, riparian forest buffers, and forest plantings, among others. If you are uncertain about if a project is eligible, contact Hee Jea Hall (hhall@brwncald.com) for more information.</t>
  </si>
  <si>
    <t>In future reporting, stream restoration projects will need to use the revised Stream Restoration Protocols (dated 2020). At that time, new stream restoration projects will no longer be credited based on the length restored. Projects must be reported with the pounds of TN, TP, and TSS reduced per Protocol. The effective date for the Protocol requirements is July 1, 2021.
The calculations associated with the Protocol require monitoring of pre-construction conditions. Therefore, it is important installations start now to assess the new requirements and impacts to future projects. You can learn more and find the approved documents at this link:</t>
  </si>
  <si>
    <t>https://chesapeakestormwater.net/bmp-resources/urban-stream-restoration/</t>
  </si>
  <si>
    <t>DOD BMP ID</t>
  </si>
  <si>
    <t>BMP Status</t>
  </si>
  <si>
    <t>Year Funded</t>
  </si>
  <si>
    <t>BMP Cost</t>
  </si>
  <si>
    <t>Contract No.</t>
  </si>
  <si>
    <t>Contact Name</t>
  </si>
  <si>
    <t>Agency Name</t>
  </si>
  <si>
    <t>Project Title</t>
  </si>
  <si>
    <t>Project Description</t>
  </si>
  <si>
    <t>BMP ID</t>
  </si>
  <si>
    <t>Date Installed</t>
  </si>
  <si>
    <t>BMP Name</t>
  </si>
  <si>
    <t>BMP Value</t>
  </si>
  <si>
    <t>BMP Unit</t>
  </si>
  <si>
    <t>BMP CATEGORY</t>
  </si>
  <si>
    <t>Inspection Date</t>
  </si>
  <si>
    <t>Inspection Status</t>
  </si>
  <si>
    <t>Maintenance Date</t>
  </si>
  <si>
    <t>Maintenance Needed</t>
  </si>
  <si>
    <t>Reinspection Date</t>
  </si>
  <si>
    <t>Reinspection Status</t>
  </si>
  <si>
    <t>DEC Region</t>
  </si>
  <si>
    <t>Federal Facility</t>
  </si>
  <si>
    <t>Site Address</t>
  </si>
  <si>
    <t>Municipality</t>
  </si>
  <si>
    <t>County</t>
  </si>
  <si>
    <t>HUC 8 Name</t>
  </si>
  <si>
    <t>HUC 8</t>
  </si>
  <si>
    <t>HUC 12 Name</t>
  </si>
  <si>
    <t>HUC 12</t>
  </si>
  <si>
    <t>STATE</t>
  </si>
  <si>
    <t>Latitude</t>
  </si>
  <si>
    <t>Longitude</t>
  </si>
  <si>
    <t>TMDL Watershed</t>
  </si>
  <si>
    <t>WLPWL ID Name</t>
  </si>
  <si>
    <t>WLPWL ID</t>
  </si>
  <si>
    <t>Chesapeake Bay Land Use</t>
  </si>
  <si>
    <t>Land Use Selection</t>
  </si>
  <si>
    <t>319 Grant No.</t>
  </si>
  <si>
    <t>GRTS Project No.</t>
  </si>
  <si>
    <t>State Project No.</t>
  </si>
  <si>
    <t>Statewide Project</t>
  </si>
  <si>
    <t>Status Of TMDL</t>
  </si>
  <si>
    <t>Appropriation Year</t>
  </si>
  <si>
    <t>State Funds</t>
  </si>
  <si>
    <t>State In Kind Funds</t>
  </si>
  <si>
    <t>Local Funds</t>
  </si>
  <si>
    <t>Project Start Date</t>
  </si>
  <si>
    <t>Comments</t>
  </si>
  <si>
    <t>NYFY171</t>
  </si>
  <si>
    <t>Historical</t>
  </si>
  <si>
    <t>Infiltration Basin</t>
  </si>
  <si>
    <t>PASS</t>
  </si>
  <si>
    <t>No</t>
  </si>
  <si>
    <t>NY127</t>
  </si>
  <si>
    <t>Nichols</t>
  </si>
  <si>
    <t>Tioga</t>
  </si>
  <si>
    <t>Y</t>
  </si>
  <si>
    <t>BMP NAME</t>
  </si>
  <si>
    <t>MAINTENANCE DATE</t>
  </si>
  <si>
    <t>MAINTENANCE NEEDED</t>
  </si>
  <si>
    <t>SITE ADDRESS</t>
  </si>
  <si>
    <t>COUNTY</t>
  </si>
  <si>
    <t>LATITUDE</t>
  </si>
  <si>
    <t>LONGITUDE</t>
  </si>
  <si>
    <t>DOD BMP ID Status Change</t>
  </si>
  <si>
    <t>BMP Status Status Change</t>
  </si>
  <si>
    <t>Year Funded Status Change</t>
  </si>
  <si>
    <t>BMP Cost Status Change</t>
  </si>
  <si>
    <t>Contract No. Status Change</t>
  </si>
  <si>
    <t>Contact Name Status Change</t>
  </si>
  <si>
    <t>Agency Name Status Change</t>
  </si>
  <si>
    <t>Project Title Status Change</t>
  </si>
  <si>
    <t>Project Description Status Change</t>
  </si>
  <si>
    <t>BMP ID Status Change</t>
  </si>
  <si>
    <t>Date Installed Status Change</t>
  </si>
  <si>
    <t>BMP NAME Status Change</t>
  </si>
  <si>
    <t>BMP Value Status Change</t>
  </si>
  <si>
    <t>BMP Unit Status Change</t>
  </si>
  <si>
    <t>BMP CATEGORY Status Change</t>
  </si>
  <si>
    <t>Inspection Date Status Change</t>
  </si>
  <si>
    <t>Inspection Status Status Change</t>
  </si>
  <si>
    <t>MAINTENANCE DATE Status Change</t>
  </si>
  <si>
    <t>MAINTENANCE NEEDED Status Change</t>
  </si>
  <si>
    <t>Reinspection Date Status Change</t>
  </si>
  <si>
    <t>Reinspection Status Status Change</t>
  </si>
  <si>
    <t>DEC Region Status Change</t>
  </si>
  <si>
    <t>Federal Facility Status Change</t>
  </si>
  <si>
    <t>SITE ADDRESS Status Change</t>
  </si>
  <si>
    <t>Municipality Status Change</t>
  </si>
  <si>
    <t>COUNTY Status Change</t>
  </si>
  <si>
    <t>HUC 8 Name Status Change</t>
  </si>
  <si>
    <t>HUC 8 Status Change</t>
  </si>
  <si>
    <t>HUC 12 Name Status Change</t>
  </si>
  <si>
    <t>HUC 12 Status Change</t>
  </si>
  <si>
    <t>STATE Status Change</t>
  </si>
  <si>
    <t>LATITUDE Status Change</t>
  </si>
  <si>
    <t>LONGITUDE Status Change</t>
  </si>
  <si>
    <t>TMDL Watershed Status Change</t>
  </si>
  <si>
    <t>WLPWL ID Name Status Change</t>
  </si>
  <si>
    <t>WLPWL ID Status Change</t>
  </si>
  <si>
    <t>Chesapeake Bay Land Use Status Change</t>
  </si>
  <si>
    <t>Land Use Selection Status Change</t>
  </si>
  <si>
    <t>319 Grant No. Status Change</t>
  </si>
  <si>
    <t>GRTS Project No. Status Change</t>
  </si>
  <si>
    <t>State Project No. Status Change</t>
  </si>
  <si>
    <t>Statewide Project Status Change</t>
  </si>
  <si>
    <t>Status Of TMDL Status Change</t>
  </si>
  <si>
    <t>Appropriation Year Status Change</t>
  </si>
  <si>
    <t>State Funds Status Change</t>
  </si>
  <si>
    <t>State In Kind Funds Status Change</t>
  </si>
  <si>
    <t>Local Funds Status Change</t>
  </si>
  <si>
    <t>Project Start Date Status Change</t>
  </si>
  <si>
    <t>Comments Status Change</t>
  </si>
  <si>
    <t>Change</t>
  </si>
  <si>
    <t>USAR 99th Reserve</t>
  </si>
  <si>
    <t>32SW</t>
  </si>
  <si>
    <t>acre</t>
  </si>
  <si>
    <t>Stormwater BMPs</t>
  </si>
  <si>
    <t>NY</t>
  </si>
  <si>
    <t>Non-Regulated Turf Grass</t>
  </si>
  <si>
    <t>Developed, Low Intensity</t>
  </si>
  <si>
    <t>N</t>
  </si>
  <si>
    <t>NY NPS URBAN BMP TEMPLATE</t>
  </si>
  <si>
    <t>Field</t>
  </si>
  <si>
    <t>Instruction</t>
  </si>
  <si>
    <t xml:space="preserve">Required Fields </t>
  </si>
  <si>
    <t>TemplateID</t>
  </si>
  <si>
    <t xml:space="preserve">Ignore </t>
  </si>
  <si>
    <t>Ignore</t>
  </si>
  <si>
    <t>Template</t>
  </si>
  <si>
    <t>BMPID</t>
  </si>
  <si>
    <t>Fill out BMP ID based on BMP List tab</t>
  </si>
  <si>
    <t>Required</t>
  </si>
  <si>
    <t>ContactName</t>
  </si>
  <si>
    <t>Contact name for project</t>
  </si>
  <si>
    <t>Optional</t>
  </si>
  <si>
    <t>AgencyName</t>
  </si>
  <si>
    <t>Agency name for project</t>
  </si>
  <si>
    <t>FundingSource</t>
  </si>
  <si>
    <t>Funding source of project</t>
  </si>
  <si>
    <t>ContractNo</t>
  </si>
  <si>
    <t>Contract number if applicable</t>
  </si>
  <si>
    <t>ProjectTitle</t>
  </si>
  <si>
    <t>Name of Project</t>
  </si>
  <si>
    <t>ProjectDescription</t>
  </si>
  <si>
    <t>Description of project</t>
  </si>
  <si>
    <t>DECRegion</t>
  </si>
  <si>
    <t>DEC region (1-9)</t>
  </si>
  <si>
    <t>Federal facility project/BMP is located at</t>
  </si>
  <si>
    <t>Name of municipality project is located in</t>
  </si>
  <si>
    <t>Name of County  project is located in</t>
  </si>
  <si>
    <t>HUC12</t>
  </si>
  <si>
    <t>HUC 12 project is located in</t>
  </si>
  <si>
    <t>HUC12Name</t>
  </si>
  <si>
    <t>Name of HUC 12 project is located in</t>
  </si>
  <si>
    <t>HUC8</t>
  </si>
  <si>
    <t>HUC 8 project is located in</t>
  </si>
  <si>
    <t>HUC8Name</t>
  </si>
  <si>
    <t>Name of HUC 8 project is located in</t>
  </si>
  <si>
    <t xml:space="preserve">Latitude of project </t>
  </si>
  <si>
    <t>Longitude of project</t>
  </si>
  <si>
    <t>TMDLWatershed</t>
  </si>
  <si>
    <t>Is project located in TMDL watershed? (Yes/No)</t>
  </si>
  <si>
    <t>WLPWLID</t>
  </si>
  <si>
    <t>State ID of waterbody</t>
  </si>
  <si>
    <t>WLPWLIDName</t>
  </si>
  <si>
    <t>State name of waterbody</t>
  </si>
  <si>
    <t>ChesapeakeBayLandUse</t>
  </si>
  <si>
    <t xml:space="preserve">Land use for Chesapeake Bay model reporting </t>
  </si>
  <si>
    <t>LandUseSelection</t>
  </si>
  <si>
    <t xml:space="preserve">Land use for GRTS reporting </t>
  </si>
  <si>
    <t>DateInstalled</t>
  </si>
  <si>
    <t>Date BMP was installed</t>
  </si>
  <si>
    <t>BMPUnit</t>
  </si>
  <si>
    <t>Unit for BMP</t>
  </si>
  <si>
    <t>BMPValue</t>
  </si>
  <si>
    <t>Amount of BMP installed</t>
  </si>
  <si>
    <t>VerificationDate</t>
  </si>
  <si>
    <t xml:space="preserve">Date BMP was verified </t>
  </si>
  <si>
    <t>Status</t>
  </si>
  <si>
    <t>Status of verification (pass/fail)</t>
  </si>
  <si>
    <t>_319GrantNo</t>
  </si>
  <si>
    <t xml:space="preserve">If applicable, 319 grant number </t>
  </si>
  <si>
    <t>GRTSProjectNo</t>
  </si>
  <si>
    <t xml:space="preserve">If applicable, GRTS project number </t>
  </si>
  <si>
    <t>StateProjectNo</t>
  </si>
  <si>
    <t xml:space="preserve">If applicable, State project number </t>
  </si>
  <si>
    <t>StatewideProject</t>
  </si>
  <si>
    <t>Yes/No</t>
  </si>
  <si>
    <t>StatusOfTMDL</t>
  </si>
  <si>
    <t xml:space="preserve">Implementing a TMDL/Developing TMDL/Not Applicable </t>
  </si>
  <si>
    <t>AppropriationYear</t>
  </si>
  <si>
    <t>For grant funded projects, appropraition year</t>
  </si>
  <si>
    <t>StateFunds</t>
  </si>
  <si>
    <t xml:space="preserve">Amount of funding provided from state </t>
  </si>
  <si>
    <t>StateInKindFunds</t>
  </si>
  <si>
    <t xml:space="preserve">Amount of inkind funding provided from state </t>
  </si>
  <si>
    <t>LocalFunds</t>
  </si>
  <si>
    <t>Amount of local funding provided from state</t>
  </si>
  <si>
    <t>ProjectStartDate</t>
  </si>
  <si>
    <t>Project start date</t>
  </si>
  <si>
    <t>ProjectCompletionDate</t>
  </si>
  <si>
    <t xml:space="preserve">Project completion date </t>
  </si>
  <si>
    <t>FED_STATE_CODE</t>
  </si>
  <si>
    <t>LL_DESCRIPTION</t>
  </si>
  <si>
    <t>LIFESPAN IN YRS</t>
  </si>
  <si>
    <t>NA</t>
  </si>
  <si>
    <t>FED</t>
  </si>
  <si>
    <t>Federal</t>
  </si>
  <si>
    <t>ST</t>
  </si>
  <si>
    <t>New York</t>
  </si>
  <si>
    <t>BMP_STATUS_CODE</t>
  </si>
  <si>
    <t>EXP</t>
  </si>
  <si>
    <t>Exceeded or out of life span</t>
  </si>
  <si>
    <t>IMP</t>
  </si>
  <si>
    <t>Implemented</t>
  </si>
  <si>
    <t>IMPFD</t>
  </si>
  <si>
    <t>Implemented with verification by Federal agency</t>
  </si>
  <si>
    <t>IMPLO</t>
  </si>
  <si>
    <t>Implement with verification by locality or agency partner</t>
  </si>
  <si>
    <t>IMPST</t>
  </si>
  <si>
    <t>Implemented with verification by State agency</t>
  </si>
  <si>
    <t>PLAN</t>
  </si>
  <si>
    <t>Planned</t>
  </si>
  <si>
    <t>NEIEN AGENCY CODE</t>
  </si>
  <si>
    <t>Agency Landholder</t>
  </si>
  <si>
    <t>RET</t>
  </si>
  <si>
    <t>Retired or decommissioned</t>
  </si>
  <si>
    <t>FS</t>
  </si>
  <si>
    <t>US Forest Service</t>
  </si>
  <si>
    <t>INST</t>
  </si>
  <si>
    <t>Installed</t>
  </si>
  <si>
    <t>NPS</t>
  </si>
  <si>
    <t>National Park Service</t>
  </si>
  <si>
    <t>INSP</t>
  </si>
  <si>
    <t>Inspected</t>
  </si>
  <si>
    <t>USA</t>
  </si>
  <si>
    <t>US Department of the Army</t>
  </si>
  <si>
    <t>MANT</t>
  </si>
  <si>
    <t>Maintained</t>
  </si>
  <si>
    <t>FWS</t>
  </si>
  <si>
    <t>US Fish and Wildlife Service</t>
  </si>
  <si>
    <t>USMC</t>
  </si>
  <si>
    <t>US Marine Corps</t>
  </si>
  <si>
    <t>INSPECTION STATUS CODE</t>
  </si>
  <si>
    <t>USN</t>
  </si>
  <si>
    <t>US Department of the Navy</t>
  </si>
  <si>
    <t>USACE</t>
  </si>
  <si>
    <t>US Army Corps of Engineers</t>
  </si>
  <si>
    <t>FAIL</t>
  </si>
  <si>
    <t>USAF</t>
  </si>
  <si>
    <t>US Air Force</t>
  </si>
  <si>
    <t>DOD</t>
  </si>
  <si>
    <t>Department of Defense</t>
  </si>
  <si>
    <t xml:space="preserve"> Y/N CODE</t>
  </si>
  <si>
    <t>USDA</t>
  </si>
  <si>
    <t>US Department of Agriculture</t>
  </si>
  <si>
    <t>Yes</t>
  </si>
  <si>
    <t>SI</t>
  </si>
  <si>
    <t>Smithsonian Institution</t>
  </si>
  <si>
    <t>USARNG</t>
  </si>
  <si>
    <t>Army National Guard</t>
  </si>
  <si>
    <t>GSA</t>
  </si>
  <si>
    <t>General Services Administration</t>
  </si>
  <si>
    <t>FEDOTHER</t>
  </si>
  <si>
    <t>Other Federal Land</t>
  </si>
  <si>
    <t>NASA</t>
  </si>
  <si>
    <t>National Aeronautics and Space Administration</t>
  </si>
  <si>
    <t>DOI</t>
  </si>
  <si>
    <t>Department of Interior</t>
  </si>
  <si>
    <t>USVA</t>
  </si>
  <si>
    <t>US Department of Veterans Affairs</t>
  </si>
  <si>
    <t>USCG</t>
  </si>
  <si>
    <t>US Coast Guard</t>
  </si>
  <si>
    <t>FLETC</t>
  </si>
  <si>
    <t>Federal Law Enforcement Training Center</t>
  </si>
  <si>
    <t>NIH</t>
  </si>
  <si>
    <t>National Institute of Health</t>
  </si>
  <si>
    <t>AFRH</t>
  </si>
  <si>
    <t>Armed Forces Retirement Home</t>
  </si>
  <si>
    <t>CIA</t>
  </si>
  <si>
    <t>Central Intelligence Agency</t>
  </si>
  <si>
    <t>AOC</t>
  </si>
  <si>
    <t>Architect of the Capitol</t>
  </si>
  <si>
    <t>NOAA</t>
  </si>
  <si>
    <t>National Oceanic and Atmospheric Administration</t>
  </si>
  <si>
    <t>FHWA</t>
  </si>
  <si>
    <t>Federal Highway Administration</t>
  </si>
  <si>
    <t>FRA</t>
  </si>
  <si>
    <t>Federal Railroad Administration</t>
  </si>
  <si>
    <t>USPS</t>
  </si>
  <si>
    <t>US Postal Service</t>
  </si>
  <si>
    <t>FAA</t>
  </si>
  <si>
    <t>Federal Aviation Administration</t>
  </si>
  <si>
    <t xml:space="preserve">County </t>
  </si>
  <si>
    <t>NONFED</t>
  </si>
  <si>
    <t>Non-Federal</t>
  </si>
  <si>
    <t>Albany</t>
  </si>
  <si>
    <t>USEPA</t>
  </si>
  <si>
    <t>US Environmental Protection Agency</t>
  </si>
  <si>
    <t>Allegany</t>
  </si>
  <si>
    <t>DHS</t>
  </si>
  <si>
    <t>Department of Homeland Security</t>
  </si>
  <si>
    <t>Bronx</t>
  </si>
  <si>
    <t>DOT</t>
  </si>
  <si>
    <t>Department of Transportation</t>
  </si>
  <si>
    <t>Broome</t>
  </si>
  <si>
    <t>Cattaraugus</t>
  </si>
  <si>
    <t>Cayuga</t>
  </si>
  <si>
    <t>Harvested Forest</t>
  </si>
  <si>
    <t>Chautauqua</t>
  </si>
  <si>
    <t>Headwater or Isolated Wetland</t>
  </si>
  <si>
    <t>Chemung</t>
  </si>
  <si>
    <t>Mixed Open</t>
  </si>
  <si>
    <t>Chenango</t>
  </si>
  <si>
    <t>MS4 Buildings and Other</t>
  </si>
  <si>
    <t>Clinton</t>
  </si>
  <si>
    <t>MS4 Roads</t>
  </si>
  <si>
    <t>Columbia</t>
  </si>
  <si>
    <t>MS4 Tree Canopy over Impervious</t>
  </si>
  <si>
    <t>Cortland</t>
  </si>
  <si>
    <t>MS4 Tree Canopy over Turf Grass</t>
  </si>
  <si>
    <t>Delaware</t>
  </si>
  <si>
    <t>MS4 Turf Grass</t>
  </si>
  <si>
    <t>Dutchess</t>
  </si>
  <si>
    <t>Non-Permitted Feeding Space</t>
  </si>
  <si>
    <t>Erie</t>
  </si>
  <si>
    <t>Non-Regulated Buildings and Other</t>
  </si>
  <si>
    <t>Essex</t>
  </si>
  <si>
    <t>Non-Regulated Roads</t>
  </si>
  <si>
    <t>Franklin</t>
  </si>
  <si>
    <t>Non-Regulated Tree Canopy over Impervious</t>
  </si>
  <si>
    <t>Fulton</t>
  </si>
  <si>
    <t>Non-Regulated Tree Canopy over Turf Grass</t>
  </si>
  <si>
    <t>Genesee</t>
  </si>
  <si>
    <t>Greene</t>
  </si>
  <si>
    <t>Non-tidal Floodplain Wetland</t>
  </si>
  <si>
    <t>Hamilton</t>
  </si>
  <si>
    <t>Regulated Construction</t>
  </si>
  <si>
    <t>Herkimer</t>
  </si>
  <si>
    <t>Septic</t>
  </si>
  <si>
    <t>Jefferson</t>
  </si>
  <si>
    <t>Stream Bed and Bank</t>
  </si>
  <si>
    <t>Kings  (Brooklyn)</t>
  </si>
  <si>
    <t>True Forest</t>
  </si>
  <si>
    <t>Lewis</t>
  </si>
  <si>
    <t>Livingston</t>
  </si>
  <si>
    <t>Land Use</t>
  </si>
  <si>
    <t>Madison</t>
  </si>
  <si>
    <t>Developed High Intensity</t>
  </si>
  <si>
    <t>Monroe</t>
  </si>
  <si>
    <t>Montgomery</t>
  </si>
  <si>
    <t>Developed, Medium Intensity</t>
  </si>
  <si>
    <t>Nassau</t>
  </si>
  <si>
    <t>Developed, Open Space</t>
  </si>
  <si>
    <t>New York  (Manhattan)</t>
  </si>
  <si>
    <t>Emergent Herbaceous Wetlands</t>
  </si>
  <si>
    <t>Niagara</t>
  </si>
  <si>
    <t>Oneida</t>
  </si>
  <si>
    <t>Mixed Forest</t>
  </si>
  <si>
    <t>Onondaga</t>
  </si>
  <si>
    <t>Open Water</t>
  </si>
  <si>
    <t>Ontario</t>
  </si>
  <si>
    <t xml:space="preserve">Septic </t>
  </si>
  <si>
    <t>Orange</t>
  </si>
  <si>
    <t>Shrub/Scrub</t>
  </si>
  <si>
    <t>Orleans</t>
  </si>
  <si>
    <t>Woody Wetlands</t>
  </si>
  <si>
    <t>Oswego</t>
  </si>
  <si>
    <t>Otsego</t>
  </si>
  <si>
    <t>Putnam</t>
  </si>
  <si>
    <t>Implementing a TMDL</t>
  </si>
  <si>
    <t>Queens</t>
  </si>
  <si>
    <t>Developing a TMDL</t>
  </si>
  <si>
    <t>Rensselaer</t>
  </si>
  <si>
    <t xml:space="preserve">Not Applicable </t>
  </si>
  <si>
    <t>Richmond  (Staten Island)</t>
  </si>
  <si>
    <t>Rockland</t>
  </si>
  <si>
    <t>Saint Lawrence</t>
  </si>
  <si>
    <t xml:space="preserve">count </t>
  </si>
  <si>
    <t>Saratoga</t>
  </si>
  <si>
    <t>Schenectady</t>
  </si>
  <si>
    <t>lbs</t>
  </si>
  <si>
    <t>Schoharie</t>
  </si>
  <si>
    <t>feet</t>
  </si>
  <si>
    <t>Schuyler</t>
  </si>
  <si>
    <t>Seneca</t>
  </si>
  <si>
    <t>Steuben</t>
  </si>
  <si>
    <t>Suffolk</t>
  </si>
  <si>
    <t>Sullivan</t>
  </si>
  <si>
    <t>Tompkins</t>
  </si>
  <si>
    <t>Ulster</t>
  </si>
  <si>
    <t>Warren</t>
  </si>
  <si>
    <t>Washington</t>
  </si>
  <si>
    <t>Wayne</t>
  </si>
  <si>
    <t>Westchester</t>
  </si>
  <si>
    <t>Wyoming</t>
  </si>
  <si>
    <t>Yates</t>
  </si>
  <si>
    <t>Sector</t>
  </si>
  <si>
    <t>LoadSource</t>
  </si>
  <si>
    <t>LoadSourceMinor</t>
  </si>
  <si>
    <t>LoadSourceDescription</t>
  </si>
  <si>
    <t>Developed</t>
  </si>
  <si>
    <t>Impervious Developed</t>
  </si>
  <si>
    <t>Buildings, driveways, sidewalks, parking lots, runways, some private roads, railroads and rail right-of-ways, and barren lands within industrial, transitional (early stages of construction), and warehousing outside MS4 and CSS areas</t>
  </si>
  <si>
    <t>Paved and unpaved roads and bridges on land outside MS4 and CSS areas</t>
  </si>
  <si>
    <t>Trees over roads and non-road impervious surfaces outside MS4 and CSS areas</t>
  </si>
  <si>
    <t>Pervious Developed</t>
  </si>
  <si>
    <t>Trees within 30’-80’ of non-road impervious surfaces where the understory is assumed to be turf grass or otherwise altered through compaction, removal of surface organic material, and/or fertilization outside MS4 and CSS areas</t>
  </si>
  <si>
    <t>Herbaceous and barren lands that have been altered through compaction, removal of organic material, and/or fertilization. These include all herbaceous and barren lands within road right-of-ways and residential, commercial, recreational, and other turf-dominated land uses (e.g., cemeteries, shopping centers) and a portion of herbaceous and barren lands within federal facilities, parks, institutional campuses, and large developed parcels. They are located outside of MS4 and CSS areas.</t>
  </si>
  <si>
    <t>Construction</t>
  </si>
  <si>
    <t>The average acres under construction in a year that are located in permitted areas. Permits may be for MS4 areas and state-permitted areas. Some states may delegate construction permits to local jurisdictions, and these areas are also included. Construction in CSS areas are excluded.</t>
  </si>
  <si>
    <t>Buildings, driveways, sidewalks, parking lots, runways, some private roads, railroads and rail right-of-ways, and barren lands within industrial, transitional (early stages of construction), and warehousing within MS4 areas</t>
  </si>
  <si>
    <t>Paved and unpaved roads and bridges on land within MS4 areas</t>
  </si>
  <si>
    <t>Trees over roads and non-road impervious surfaces within MS4 areas</t>
  </si>
  <si>
    <t>Trees within 30’-80’ of non-road impervious surfaces where the understory is assumed to be turf grass or otherwise altered through compaction, removal of surface organic material, and/or fertilization within MS4 areas</t>
  </si>
  <si>
    <t>Herbaceous and barren lands that have been altered through compaction, removal of organic material, and/or fertilization. These include all herbaceous and barren lands within road right-of-ways and residential, commercial, recreational, and other turf-dominated land uses (e.g., cemeteries, shopping centers) and a portion of herbaceous and barren lands within federal facilities, parks, institutional campuses, and large developed parcels. They are located within MS4 areas.</t>
  </si>
  <si>
    <t>Natural</t>
  </si>
  <si>
    <t>Forest</t>
  </si>
  <si>
    <t>Forests that have some amount of harvesting in a year.</t>
  </si>
  <si>
    <t>Trees farther than 30’-80’ from non-road impervious surfaces and forming contiguous patches greater than 1-acre in extent</t>
  </si>
  <si>
    <t>Open Space</t>
  </si>
  <si>
    <t>All scrub-shrub and herbaceous and barren lands that have been minimally disturbed (e.g., periodically bush hogged, meadows, etc.), reclaimed, or that have internal and/or regulated drainage. These include active, abandoned and reclaimed mines, landfills, beaches, waterbody margins, natural grasslands, utility right-of-ways and a portion of herbaceous lands within industrial, transitional (early stages of construction), and warehousing land uses. Also included are potential agricultural lands that were not mapped as either cropland or pasture in the NASS Cropland Data Layers (2008 through 2015).</t>
  </si>
  <si>
    <t>Stream</t>
  </si>
  <si>
    <t>The load that is delivered to the stream from the stream bed and bank. This does not encompass a land area</t>
  </si>
  <si>
    <t>Wetland</t>
  </si>
  <si>
    <t>Transitional land between terrestrial and aquatic systems where the water table is at or near the surface or the land is covered by shallow water. Includes small, shallow open water ponds or potholes, often called swamps, marshes, potholes, bogs, or fens.</t>
  </si>
  <si>
    <t>Transitional land between terrestrial and aquatic systems where the water table is at or near the surface or the land is covered by shallow water. Includes lacustrine, palustrine and riverine wetland systems.</t>
  </si>
  <si>
    <t>Water</t>
  </si>
  <si>
    <t>Non-Tidal Water Deposition</t>
  </si>
  <si>
    <t>All streams, ponds, swimming pools, canals, ditches, wet detention basins, reservoirs, etc. mapped from the high-resolution imagery, NWI ponds &amp; lakes, and synthetic streams derived from a 10m-resolution National Elevation Dataset using a similar density to those mapped in the 1:24,000-scale National Hydrography Dataset</t>
  </si>
  <si>
    <t>The nitrogen load delivered to streams from septic systems. This does not encompass a land area</t>
  </si>
  <si>
    <t>Column</t>
  </si>
  <si>
    <t>Zip</t>
  </si>
  <si>
    <t>Phone</t>
  </si>
  <si>
    <t>Date</t>
  </si>
  <si>
    <t>Year</t>
  </si>
  <si>
    <t>Month</t>
  </si>
  <si>
    <t>HUC10</t>
  </si>
  <si>
    <t>State FIPS</t>
  </si>
  <si>
    <t>Minimum</t>
  </si>
  <si>
    <t>Value</t>
  </si>
  <si>
    <t>Description</t>
  </si>
  <si>
    <t>Maximum</t>
  </si>
  <si>
    <t xml:space="preserve">Constructed prior to 7/1/2019. </t>
  </si>
  <si>
    <t>Progress</t>
  </si>
  <si>
    <t>Installed between 7/1/2019 and 6/30/2020</t>
  </si>
  <si>
    <t>Planned 2021</t>
  </si>
  <si>
    <t>Expected to be installed between 7/1/2020 and 6/30/2021</t>
  </si>
  <si>
    <t>OWNERSHIP</t>
  </si>
  <si>
    <t>Planned 2022-2025</t>
  </si>
  <si>
    <t>Expected to be installed after 7/1/2021</t>
  </si>
  <si>
    <t>Remove</t>
  </si>
  <si>
    <t xml:space="preserve">Delete from database. </t>
  </si>
  <si>
    <t>Legacy</t>
  </si>
  <si>
    <t>Constructed prior to 07/01/1984</t>
  </si>
  <si>
    <t>Site Name</t>
  </si>
  <si>
    <t>Inspection Criteria</t>
  </si>
  <si>
    <t>99th RSC (NY)</t>
  </si>
  <si>
    <t>FY</t>
  </si>
  <si>
    <t>Start of FY</t>
  </si>
  <si>
    <t>Horseheads Armory</t>
  </si>
  <si>
    <t>End of FY</t>
  </si>
  <si>
    <t>Inspection Exp.</t>
  </si>
  <si>
    <t>Initial Inspection</t>
  </si>
  <si>
    <t>2 year "Start"</t>
  </si>
  <si>
    <t>2 year End</t>
  </si>
  <si>
    <t xml:space="preserve">BMP Category </t>
  </si>
  <si>
    <t xml:space="preserve">Definition </t>
  </si>
  <si>
    <t xml:space="preserve">Website </t>
  </si>
  <si>
    <t>Forestry BMPs</t>
  </si>
  <si>
    <t>Forest Harvesting Practices</t>
  </si>
  <si>
    <t>Forest harvesting practices are a suite of BMPs that minimize the environmental impacts of road building, log removal, site preparation and forest management.  These practices help reduce suspended sediments and associated nutrients that can result from forest operations.  Enter units of acres or percent.</t>
  </si>
  <si>
    <t>https://www.dec.ny.gov/lands/37845.html</t>
  </si>
  <si>
    <t xml:space="preserve">Land Aquisiton </t>
  </si>
  <si>
    <t>Land Aquistion</t>
  </si>
  <si>
    <t>Conservation land aquistion</t>
  </si>
  <si>
    <t xml:space="preserve">Permeable Reactive Barrier </t>
  </si>
  <si>
    <t>In ground barrier designed to intercept and remediate a contaminant groundwater plume.</t>
  </si>
  <si>
    <t>Disconnection of Rooftop Runoff</t>
  </si>
  <si>
    <t>Direct runoff from residential rooftop areas to designated pervious areas to reduce runoff volumes and rates.</t>
  </si>
  <si>
    <t>https://www.dec.ny.gov/docs/water_pdf/swdm2015chptr05.pdf</t>
  </si>
  <si>
    <t xml:space="preserve">Rain Barrels and Cisterns </t>
  </si>
  <si>
    <t>Rain Barrels and Cisterns capture and store stormwater runoff to be used later for lawn and landscaping irrigation or filtered and used for nonpotable water activities such as car washing or filling swimming pools and other uses that have a routine demand for water when in service. R</t>
  </si>
  <si>
    <t>http://chesapeakestormwater.net/training-library/stormwater-bmps/rainwater-harvesting/</t>
  </si>
  <si>
    <t>Stormwater Planters</t>
  </si>
  <si>
    <t>Stormwater planters are small landscaped stormwater treatment devices that can be placed above or below ground and can be designed as infiltration or filtering practices. Stormwater planters use soil infiltration and biogeochemical processes to decrease stormwater quantity and improve water quality, similar to rain gardens and green roofs.</t>
  </si>
  <si>
    <t xml:space="preserve">Green roof </t>
  </si>
  <si>
    <t>Green roofs consist of a layer of vegetation and soil installed on top of a conventional flat or sloped roof. The rooftop vegetation captures rainwater allowing evaporation and evapotranspiration processes to reduce the amount of runoff entering downstream systems, effectively reducing stormwater runoff volumes and attenuating peak flows.</t>
  </si>
  <si>
    <t>http://chesapeakestormwater.net/training-library/stormwater-bmps/green-roof/</t>
  </si>
  <si>
    <t>Bioretention/Raingarden</t>
  </si>
  <si>
    <t>An excavated pit backfilled with engineered media, topsoil, mulch, and vegetation.  These are planting areas installed in shallow basins in which the storm water runoff is temporarily ponded and then treated by filtering through the bed components, and through biological and biochemical reactions within the soil matrix and around the root zones of the plants.  This BMP has an underdrain and is in C or D soil. Use this BMP where the specific design is unknown. Enter unit of total acres treated or percent of acres treated.</t>
  </si>
  <si>
    <t>http://chesapeakestormwater.net/training-library/stormwater-bmps/bioretention/</t>
  </si>
  <si>
    <t>Bioswale</t>
  </si>
  <si>
    <t>With a bioswale, the load is reduced because, unlike other open channel designs, there is now infiltration into the soil.  A bioswale is designed to function as a bioretention area. Enter unit of total acres treated or percent of acres treated.</t>
  </si>
  <si>
    <t>Conservation Landscaping Practices</t>
  </si>
  <si>
    <t>The conversion of managed turf into actively maintained perennial meadows, using species that are native to the Chesapeake Bay region. Enter unit of total acres treated or percent of acres treated.</t>
  </si>
  <si>
    <t>Dirt &amp; Gravel Road Erosion &amp; Sediment Control - Driving Surface Aggregate + Raising the Roadbed</t>
  </si>
  <si>
    <t>Reduce the amount of sediment runoff from dirt and gravel roads through the use of driving surface aggregates (DSA) such as durable and erosion resistant road surface and raising road elevation to restore natural drainage patterns. Where specific design is unknown, use the BMP with outlets only. Enter units of feet.</t>
  </si>
  <si>
    <t>https://www.dec.ny.gov/chemical/96777.html</t>
  </si>
  <si>
    <t>Dirt &amp; Gravel Road Erosion &amp; Sediment Control - Driving Surface Aggregate with Outlets</t>
  </si>
  <si>
    <t>Reduce the amount of sediment runoff from dirt and gravel roads through the use of driving surface aggregates (DSA) such as durable and erosion resistant road surface and through the use of additional Drainage Outlets (creating new outlets in ditchline to reduce channelized flow). Where specific design is unknown, use the BMP with outlets only. Enter units of feet.</t>
  </si>
  <si>
    <t>Dirt &amp; Gravel Road Erosion &amp; Sediment Control - Outlets only</t>
  </si>
  <si>
    <t>Reduce the amount of sediment runoff from dirt and gravel roads through the use of additional Drainage Outlets (creating new outlets in ditchline to reduce channelized flow). Where specific design is unknown, use this BMP with outlets only. Enter units of feet.</t>
  </si>
  <si>
    <t>Dry Detention Ponds and Hydrodynamic Structures</t>
  </si>
  <si>
    <t>Dry Detention Ponds are depressions or basins created by excavation or berm construction that temporarily store runoff and release it slowly via surface flow or groundwater infiltration following storms. Hydrodynamic Structures are devices designed to improve quality of stormwater using features such as swirl concentrators, grit chambers, oil barriers, baffles, micropools, and absorbent pads that are designed to remove sediments, nutrients, metals, organic chemicals, or oil and grease from urban runoff.  Enter unit of total acres treated or percent of acres treated.</t>
  </si>
  <si>
    <t>Sediment Basin</t>
  </si>
  <si>
    <t>An infiltration practice that stores the water quality volume in a shallow depression, before it is infiltrated it into the ground.</t>
  </si>
  <si>
    <t>https://www.dec.ny.gov/docs/water_pdf/swdm2015chptr03.pdf</t>
  </si>
  <si>
    <t>Dry Extended Detention Ponds</t>
  </si>
  <si>
    <t>Dry extended detention (ED) basins are depressions created by excavation or berm construction that temporarily store runoff and release it slowly via surface flow or groundwater infiltration following storms. Dry ED basins are designed to dry out between storm events, in contrast with wet ponds, which contain standing water permanently. As such, they are similar in construction and function to dry detention basins, except that the duration of detention of stormwater is designed to be longer, theoretically improving treatment effectiveness.  Enter unit of total acres treated or percent of acres treated.</t>
  </si>
  <si>
    <t>Filter Strip Runoff Reduction</t>
  </si>
  <si>
    <t>Urban filter strips are stable areas with vegetated cover on flat or gently sloping land. Runoff entering the filter strip must be in the form of sheet-flow and must enter at a non-erosive rate for the site-specific soil conditions. A 0.4 design ratio of filter strip length to impervious flow length is recommended for runoff reduction urban filter strips. Enter unit of total acres treated or percent of acres treated.</t>
  </si>
  <si>
    <t>Filter Strip Stormwater Treatment</t>
  </si>
  <si>
    <t>Urban filter strips are stable areas with vegetated cover on flat or gently sloping land. Runoff entering the filter strip must be in the form of sheet-flow and must enter at a non-erosive rate for the site-specific soil conditions. A 0.2 design ratio of filter strip length to impervious flow length is recommended for stormwater treatment urban filter strips. Enter unit of total acres treated or percent of acres treated.</t>
  </si>
  <si>
    <t>Filtering Practices</t>
  </si>
  <si>
    <t>Practices that capture and temporarily store runoff and pass it through a filter bed of either sand or an organic media.  There are various sand filter designs, such as above ground, below ground, perimeter, etc.  An organic media filter uses another medium besides sand to enhance pollutant removal for many compounds due to the increased cation exchange capacity achieved by increasing the organic matter.  These systems require annual inspection and maintenance to receive pollutant reduction credit. Enter unit of total acres treated or percent of acres treated.</t>
  </si>
  <si>
    <t>http://chesapeakestormwater.net/training-library/stormwater-bmps/sand-filters/</t>
  </si>
  <si>
    <t>Floating Treatment Wetland 10% Coverage of Pond</t>
  </si>
  <si>
    <t>Floating treatment wetlands are rafts of wetland vegetation deployed in existing wet ponds with a drainage area of &lt;400 acres. First report wet ponds or stormwater performance standard-stormwater treatment (ST), then report the BMP according to the percent of pond area covered in the wetland rafts. Report units of acres treated by the wet pond.</t>
  </si>
  <si>
    <t>http://chesapeakestormwater.net/bmp-resources/floating-treatment-wetlands/</t>
  </si>
  <si>
    <t>Floating Treatment Wetland 20% Coverage of Pond</t>
  </si>
  <si>
    <t>Floating Treatment Wetland 30% Coverage of Pond</t>
  </si>
  <si>
    <t>Floating Treatment Wetland 40% Coverage of Pond</t>
  </si>
  <si>
    <t>Floating Treatment Wetland 50% Coverage of Pond</t>
  </si>
  <si>
    <t>Forest Planting</t>
  </si>
  <si>
    <t>Urban forest planting includes trees planted in a contiguous area to establish forest-like conditions, with minimal mowing as needed to aid tree and understory establishment. Do not include plantings used to establish riparian forest buffers. Trees are planted on pervious areas. Enter units of acres or percent.</t>
  </si>
  <si>
    <t>Grassed Waterway</t>
  </si>
  <si>
    <t>An open drainage channel or depression designed to retain water or intercept groundwater for water quality treatment.</t>
  </si>
  <si>
    <t xml:space="preserve">Vegetated Filter Strip (Grass Buffer) </t>
  </si>
  <si>
    <t>This BMP changes the land use from pervious urban to pervious urban. Therefore, there is no change and no reduction from using this BMP.</t>
  </si>
  <si>
    <t xml:space="preserve">Vegetated Swale </t>
  </si>
  <si>
    <t>An open drainage channel or depression explicitly designed to detain and promote the filtration of stormwater runoff into the soil media</t>
  </si>
  <si>
    <t>https://chesapeakestormwater.net/swales/</t>
  </si>
  <si>
    <t>Impervious Disconnection to amended soils</t>
  </si>
  <si>
    <t>Disconnecting existing impervious area runoff from stormwater drainage systems such as directing rooftops and/or on-lot impervious surfaces to pervious areas with amended soils. Report disconnect to un-amended soils as Urban Filter Strip. Submit units of impervious acres or percent.</t>
  </si>
  <si>
    <t>Impervious Surface Reduction</t>
  </si>
  <si>
    <t>Reducing impervious surfaces to promote infiltration and percolation of runoff storm water. Enter units of acres or percent.</t>
  </si>
  <si>
    <t>Dry Well</t>
  </si>
  <si>
    <t>An infiltration practice similar in design to the infiltration trench, and best suited for treatment of rooftop runoff.</t>
  </si>
  <si>
    <t>A depression to form an infiltration basin where sediment is trapped and water infiltrates the soil.  A sand layer and vegetation is required. No underdrains are associated with infiltration basins and trenches, because by definition these systems provide complete infiltration. Design specifications require infiltration basins and trenches to be built in A or B soil types. Use the other BMP without sand or vegetation where the specific design is unknown. Enter unit of total acres treated or percent of acres treated.</t>
  </si>
  <si>
    <t>http://chesapeakestormwater.net/training-library/stormwater-bmps/infiltration/</t>
  </si>
  <si>
    <t>Infiltration Trench</t>
  </si>
  <si>
    <t>Subsurface Drain</t>
  </si>
  <si>
    <t>An underground storage system is a subsurface stormwater system suitable for sites within high-density urban areas. Such systems are designed as an arched structure, a vault or large diameter pipe and function in both permeable and non-permeable soils for subsurface detention of stormwater runoff or infiltration. Chambers, vaults or pipes can decrease the peak flow when used with a controlled flow orifice at the outlet.</t>
  </si>
  <si>
    <t>Underground Infiltration System</t>
  </si>
  <si>
    <t>A filtering practice that treats stormwater as it flows through underground settling and filtering chambers</t>
  </si>
  <si>
    <t xml:space="preserve">Catch Basin Treatment System Inserts </t>
  </si>
  <si>
    <t>Inserts into catch basins that capture and retain stormwater pollutants, examples include biochar or filter socks.</t>
  </si>
  <si>
    <t>Permanent Seeding for Construction Areas/Recreation Area Seeding</t>
  </si>
  <si>
    <t>Retain the pre-development hydrologic and water quality characteristics of undisturbed natural areas, stream and wetland buffers by restoring and/or permanently conserving these areas on a site.</t>
  </si>
  <si>
    <t>Trash Rack/Trash Trap</t>
  </si>
  <si>
    <t>Collect larger floating debris from entering streams.</t>
  </si>
  <si>
    <t>Nutrient Management Plan High Risk Lawn</t>
  </si>
  <si>
    <t>An urban nutrient management plan is a written, site-specific plan which addresses how the major plant nutrients (nitrogen, phosphorus and potassium) are to be annually managed for expected turf and landscape plants and for the protection of water quality.  The goal of an urban or turf and landscape nutrient management plan is to minimize adverse environmental effects, primarily upon water quality, and avoid unnecessary nutrient applications.  It should be recognized that some level of nutrient loss to surface and groundwater will occur even by following the recommendations in a nutrient management plan.  The impacts of urban nutrient management plans will differ from lawn-to-lawn depending on nutrient export risk factors.  This BMP is for lawns with a high risk of nutrient export. Enter units of acres or percent.</t>
  </si>
  <si>
    <t>https://www.dec.ny.gov/docs/water_pdf/cbaybmpguide2018.pdf</t>
  </si>
  <si>
    <t>Nutrient Management Plan Low Risk Lawn</t>
  </si>
  <si>
    <t>An urban nutrient management plan is a written, site-specific plan which addresses how the major plant nutrients (nitrogen, phosphorus and potassium) are to be annually managed for expected turf and landscape plants and for the protection of water quality.  The goal of an urban or turf and landscape nutrient management plan is to minimize adverse environmental effects, primarily upon water quality, and avoid unnecessary nutrient applications.  It should be recognized that some level of nutrient loss to surface and groundwater will occur even by following the recommendations in a nutrient management plan.  The impacts of urban nutrient management plans will differ from lawn-to-lawn depending on nutrient export risk factors.  This BMP is for lawns with a low risk of nutrient export. Enter units of acres or percent.</t>
  </si>
  <si>
    <t>Nutrient Management Plans</t>
  </si>
  <si>
    <t>An urban nutrient management plan is a written, site-specific plan which addresses how the major plant nutrients (nitrogen, phosphorus and potassium) are to be annually managed for expected turf and landscape plants and for the protection of water quality.  The goal of an urban turf and landscape nutrient management plan is to minimize adverse environmental effects, primarily upon water quality, and avoid unnecessary nutrient applications.  It should be recognized that some level of nutrient loss to surface and groundwater will occur even by following the recommendations in a nutrient management plan.  The impacts of urban nutrient management plans will differ from lawn-to-lawn depending on nutrient export risk factors.  This BMP is the default for lawns with an unknown risk type.  Enter units of acres or percent.</t>
  </si>
  <si>
    <t>Permeable Pavement w/ Sand, Veg. - A/B soils, no underdrain</t>
  </si>
  <si>
    <t>Pavement or pavers that reduce runoff volume and treat water quality through both infiltration and filtration mechanisms.  Water filters through open voids in the pavement surface to a washed gravel subsurface storage reservoir, where it is then slowly infiltrated into the underlying soils or exits via an underdrain. This BMP has no underdrain, has sand and/or vegetation and is in A or B soil. Enter unit of total acres treated or percent of acres treated.</t>
  </si>
  <si>
    <t>http://chesapeakestormwater.net/training-library/stormwater-bmps/permeable-pavers/</t>
  </si>
  <si>
    <t>Permeable Pavement w/ Sand, Veg. - A/B soils, underdrain</t>
  </si>
  <si>
    <t>Pavement or pavers that reduce runoff volume and treat water quality through both infiltration and filtration mechanisms.  Water filters through open voids in the pavement surface to a washed gravel subsurface storage reservoir, where it is then slowly infiltrated into the underlying soils or exits via an underdrain.  This BMP has an underdrain, has sand and/or vegetation and is in A or B soil. Enter unit of total acres treated or percent of acres treated.</t>
  </si>
  <si>
    <t>Permeable Pavement w/ Sand, Veg. - C/D soils, underdrain</t>
  </si>
  <si>
    <t>Pavement or pavers that reduce runoff volume and treat water quality through both infiltration and filtration mechanisms.  Water filters through open voids in the pavement surface to a washed gravel subsurface storage reservoir, where it is then slowly infiltrated into the underlying soils or exits via an underdrain.  This BMP has an underdrain, has sand and/or vegetation and is in C or D soil. Enter unit of total acres treated or percent of acres treated.</t>
  </si>
  <si>
    <t>Permeable Pavement w/o Sand, Veg. - A/B soils, no underdrain</t>
  </si>
  <si>
    <t>Pavement or pavers that reduce runoff volume and treat water quality through both infiltration and filtration mechanisms.  Water filters through open voids in the pavement surface to a washed gravel subsurface storage reservoir, where it is then slowly infiltrated into the underlying soils or exits via an underdrain. This BMP has no underdrain, no sand or vegetation and is in A or B soil. Enter unit of total acres treated or percent of acres treated.</t>
  </si>
  <si>
    <t>Permeable Pavement w/o Sand, Veg. - A/B soils, underdrain</t>
  </si>
  <si>
    <t>Pavement or pavers that reduce runoff volume and treat water quality through both infiltration and filtration mechanisms.  Water filters through open voids in the pavement surface to a washed gravel subsurface storage reservoir, where it is then slowly infiltrated into the underlying soils or exits via an underdrain.  This BMP has an underdrain, no sand or vegetation and is in A or B soil. Enter unit of total acres treated or percent of acres treated.</t>
  </si>
  <si>
    <t>Permeable Pavement w/o Sand, Veg. - C/D soils, underdrain</t>
  </si>
  <si>
    <t>Pavement or pavers that reduce runoff volume and treat water quality through both infiltration and filtration mechanisms.  Water filters through open voids in the pavement surface to a washed gravel subsurface storage reservoir, where it is then slowly infiltrated into the underlying soils or exits via an underdrain. This BMP has an underdrain, no sand or vegetation and is in C or D soil. Use this BMP where the specific design is unknown. Enter unit of total acres treated or percent of acres treated.</t>
  </si>
  <si>
    <t>Storm Drain Cleaning</t>
  </si>
  <si>
    <t>Removal of sediment and organic matter from catch basins in a targeted manner that focuses on water quality improvements. Enter units of pounds of TN, TP and TSS.</t>
  </si>
  <si>
    <t>Tree Planting - Canopy</t>
  </si>
  <si>
    <t>Tree plantings on developed land (turf grass or impervious) that result in an increase in tree canopy but are not intended to result in forest-like conditions. If source data are in a count of trees, consider 300 trees equivalent to one acre. Enter units of acres or percent.</t>
  </si>
  <si>
    <t>Urban Stream Restoration</t>
  </si>
  <si>
    <t>Stream restoration is a change to the stream corridor that improves the  stream ecosystem by restoring the natural hydrology and landscape of a stream, and helps improve habitat and water quality conditions in degraded streams. Use this BMP if the specific project design is not known. Feet must be specified.</t>
  </si>
  <si>
    <t>Vegetated Open Channels - A/B soils, no underdrain</t>
  </si>
  <si>
    <t>Open channels are practices that convey stormwater runoff and provide treatment as the water is conveyed.  Runoff passes through either vegetation in the channel, subsoil matrix, and/or is infiltrated into the underlying soils. This BMP has no underdrain and is in A or B soil. Use this BMP where specific design is unknown. Enter unit of total acres treated or percent of acres treated.</t>
  </si>
  <si>
    <t>Vegetated Open Channels - C/D soils, no underdrain</t>
  </si>
  <si>
    <t>Open channels are practices that convey stormwater runoff and provide treatment as the water is conveyed, includes bioswales.  Runoff passes through either vegetation in the channel, subsoil matrix, and/or is infiltrated into the underlying soils. This BMP has no underdrain and is in C or D soil. Enter unit of total acres treated or percent of acres treated.</t>
  </si>
  <si>
    <t>Wet Ponds and Wetlands</t>
  </si>
  <si>
    <t>A water impoundment structure that intercepts stormwater runoff then releases it to an open water system at a specified flow rate.  These structures retain a permanent pool and usually have retention times sufficient to allow settlement of some portion of the intercepted sediments and attached nutrients/toxics.  There is little or no vegetation living within the pooled area. Outfalls are not directed through vegetated areas prior to open water release.  Nitrogen reduction is minimal. Enter unit of total acres treated or percent of acres treated.</t>
  </si>
  <si>
    <t>http://chesapeakestormwater.net/training-library/stormwater-bmps/constructed-wetlands/</t>
  </si>
  <si>
    <t>Stream Channel BMPs</t>
  </si>
  <si>
    <t>Structural Slope Protection (Rip Rap  Shoreline)</t>
  </si>
  <si>
    <t xml:space="preserve">Rip-Rap shoreline protection, does not receive credit from the Chesapeake Bay Program. </t>
  </si>
  <si>
    <t>Stream Corridor BMPs</t>
  </si>
  <si>
    <t>Riparian Forest Buffer</t>
  </si>
  <si>
    <t>Forest buffers are linear wooded areas that help filter nutrients, sediments and other pollutants from runoff as well as remove nutrients from groundwater.  The recommended buffer width is 100 feet, with a 35 feet minimum width required. Enter units of acres of buffer or percent.</t>
  </si>
  <si>
    <t>Stream Restoration</t>
  </si>
  <si>
    <t>Wetland Rehabilitation</t>
  </si>
  <si>
    <t>Rehabilitate wetlands by manipulation of the physical, chemical, or biological characteristics of a site with the goal of returning natural/historic functions to a degraded wetland. Provides a load reduction to the acres draining to the wetland. Enter unit of total acres or percent of acres rehabilitated.</t>
  </si>
  <si>
    <t>Street Sweeping BMPs</t>
  </si>
  <si>
    <t>Advanced Sweeping Technology - 1 pass/12 weeks</t>
  </si>
  <si>
    <t>Sweeper is equipped with a sweeping head which creates suction and uses forced air to transfer street debris into the hopper or sweeper is equipped with a high power vacuum to suction debris from street surface. Must pass the same street every twelve weeks. Enter units of acres or miles.</t>
  </si>
  <si>
    <t>Advanced Sweeping Technology - 1 pass/2 weeks</t>
  </si>
  <si>
    <t>Sweeper is equipped with a sweeping head which creates suction and uses forced air to transfer street debris into the hopper or sweeper is equipped with a high power vacuum to suction debris from street surface. Must pass the same street once every two weeks. Enter units of acres or miles.</t>
  </si>
  <si>
    <t>Advanced Sweeping Technology - 1 pass/4 weeks</t>
  </si>
  <si>
    <t>Sweeper is equipped with a sweeping head which creates suction and uses forced air to transfer street debris into the hopper or sweeper is equipped with a high power vacuum to suction debris from street surface. Must pass the same street every four weeks. Enter units of acres or miles.</t>
  </si>
  <si>
    <t>Advanced Sweeping Technology - 1 pass/8 weeks</t>
  </si>
  <si>
    <t>Sweeper is equipped with a sweeping head which creates suction and uses forced air to transfer street debris into the hopper or sweeper is equipped with a high power vacuum to suction debris from street surface. Must pass the same street every eight weeks. Enter units of acres or miles.</t>
  </si>
  <si>
    <t>Advanced Sweeping Technology - 1 pass/week</t>
  </si>
  <si>
    <t>Sweeper is equipped with a sweeping head which creates suction and uses forced air to transfer street debris into the hopper or sweeper is equipped with a high power vacuum to suction debris from street surface. Must pass the same street once a week. Enter units of acres or miles.</t>
  </si>
  <si>
    <t>Advanced Sweeping Technology - 2 pass/week</t>
  </si>
  <si>
    <t>Sweeper is equipped with a sweeping head which creates suction and uses forced air to transfer street debris into the hopper or sweeper is equipped with a high power vacuum to suction debris from street surface. Must pass the same street twice a week. Enter units of acres or miles.</t>
  </si>
  <si>
    <t>Advanced Sweeping Technology - fall 1 pass/1-2 weeks else monthly</t>
  </si>
  <si>
    <t>Sweeper is equipped with a sweeping head which creates suction and uses forced air to transfer street debris into the hopper or sweeper is equipped with a high power vacuum to suction debris from street surface.  Must pass once every week from March to April, October to November and monthly otherwise. Enter units of acres or miles.</t>
  </si>
  <si>
    <t>Advanced Sweeping Technology - spring 1 pass/1-2 weeks else monthly</t>
  </si>
  <si>
    <t>Sweeper is equipped with a sweeping head which creates suction and uses forced air to transfer street debris into the hopper or sweeper is equipped with a high power vacuum to suction debris from street surface. Must pass once every week from March to April and monthly otherwise. Enter units of acres or miles.</t>
  </si>
  <si>
    <t>Mechanical Broom Technology - 1 pass/4 weeks</t>
  </si>
  <si>
    <t>Sweeper is equipped with water tanks, sprayers, brooms, and a vacuum system pump that gathers street debris. Must pass the same street every four weeks. Use this BMP where the specific technology type or frequency is unknown. Enter units of acres or miles.</t>
  </si>
  <si>
    <t>Mechanical Broom Technology - 1 pass/week</t>
  </si>
  <si>
    <t>Sweeper is equipped with water tanks, sprayers, brooms, and a vacuum system pump that gathers street debris. Must pass the same street every week. Enter units of acres or miles.</t>
  </si>
  <si>
    <t>Mechanical Broom Technology - 2 pass/week</t>
  </si>
  <si>
    <t>Sweeper is equipped with water tanks, sprayers, brooms, and a vacuum system pump that gathers street debris. Must pass the same street twice every week. Enter units of acres or miles.</t>
  </si>
  <si>
    <t>Credit Duration</t>
  </si>
  <si>
    <t>Earliest Date</t>
  </si>
  <si>
    <t>Alternative BMP Name 1</t>
  </si>
  <si>
    <t>Alternative BMP Name 2</t>
  </si>
  <si>
    <t xml:space="preserve">Default Land Use </t>
  </si>
  <si>
    <t xml:space="preserve">Default Chesapeake Bay Land Use </t>
  </si>
  <si>
    <t>1SS</t>
  </si>
  <si>
    <t>Vacuum Street Sweeping</t>
  </si>
  <si>
    <t>2SS</t>
  </si>
  <si>
    <t>3SS</t>
  </si>
  <si>
    <t>4SS</t>
  </si>
  <si>
    <t>5SS</t>
  </si>
  <si>
    <t>6SS</t>
  </si>
  <si>
    <t>7SS</t>
  </si>
  <si>
    <t>8SS</t>
  </si>
  <si>
    <t>8SW</t>
  </si>
  <si>
    <t>Bioretention/raingardens - C/D soils, underdrain</t>
  </si>
  <si>
    <t>Bioretention/raingardens - A/B soils, no underdrain</t>
  </si>
  <si>
    <t>1SW</t>
  </si>
  <si>
    <t>Bioretention/raingardens - A/B soils, underdrain</t>
  </si>
  <si>
    <t>5SW</t>
  </si>
  <si>
    <t>6SW</t>
  </si>
  <si>
    <t>9SW</t>
  </si>
  <si>
    <t>40SW</t>
  </si>
  <si>
    <t>count</t>
  </si>
  <si>
    <t>Channel Bank Vegetation</t>
  </si>
  <si>
    <t>8STREAM</t>
  </si>
  <si>
    <t>10SW</t>
  </si>
  <si>
    <t>Constructed Wetland or Stormwater Wetland</t>
  </si>
  <si>
    <t>61SW</t>
  </si>
  <si>
    <t>Constructed Wetland</t>
  </si>
  <si>
    <t>N/A</t>
  </si>
  <si>
    <t>12SW</t>
  </si>
  <si>
    <t xml:space="preserve">Proper Road Ditch Maintenance </t>
  </si>
  <si>
    <t>Ditch Stabilization</t>
  </si>
  <si>
    <t>13SW</t>
  </si>
  <si>
    <t>2SW</t>
  </si>
  <si>
    <t>Downspout Disconnection</t>
  </si>
  <si>
    <t>16SW</t>
  </si>
  <si>
    <t>31SW</t>
  </si>
  <si>
    <t xml:space="preserve">Extended Detention Wetland </t>
  </si>
  <si>
    <t>60SW</t>
  </si>
  <si>
    <t>17SW</t>
  </si>
  <si>
    <t xml:space="preserve">Filter Strip </t>
  </si>
  <si>
    <t>18SW</t>
  </si>
  <si>
    <t>Filter Strip</t>
  </si>
  <si>
    <t>19SW</t>
  </si>
  <si>
    <t>Underground Sand Filter</t>
  </si>
  <si>
    <t>20SW</t>
  </si>
  <si>
    <t>21SW</t>
  </si>
  <si>
    <t>22SW</t>
  </si>
  <si>
    <t>23SW</t>
  </si>
  <si>
    <t>24SW</t>
  </si>
  <si>
    <t>Forest Buffer</t>
  </si>
  <si>
    <t>1STREAM</t>
  </si>
  <si>
    <t>25SW</t>
  </si>
  <si>
    <t>26SW</t>
  </si>
  <si>
    <t>7SW</t>
  </si>
  <si>
    <t>29SW</t>
  </si>
  <si>
    <t>30SW</t>
  </si>
  <si>
    <t xml:space="preserve">Reduction of Impervious Cover </t>
  </si>
  <si>
    <t>Infiltration Practices w/o Sand, Veg. - A/B soils, no underdrain</t>
  </si>
  <si>
    <t>36SW</t>
  </si>
  <si>
    <t>33SW</t>
  </si>
  <si>
    <t>37SW</t>
  </si>
  <si>
    <t>Traditional Street Sweeping/Road Clean-up</t>
  </si>
  <si>
    <t>38SW</t>
  </si>
  <si>
    <t>39SW</t>
  </si>
  <si>
    <t xml:space="preserve">Micropool Extended Detention Pond/Wet Extended Detention Pond </t>
  </si>
  <si>
    <t>62SW</t>
  </si>
  <si>
    <t>Extended Detention Pond</t>
  </si>
  <si>
    <t xml:space="preserve">Natural Channel Restoration </t>
  </si>
  <si>
    <t>3STREAM</t>
  </si>
  <si>
    <t xml:space="preserve">Improving Instream and Riparian Habitat </t>
  </si>
  <si>
    <t>44SW</t>
  </si>
  <si>
    <t>45SW</t>
  </si>
  <si>
    <t>46SW</t>
  </si>
  <si>
    <t>Fertilizer Application</t>
  </si>
  <si>
    <t>41SW</t>
  </si>
  <si>
    <t>Critical Area Planting</t>
  </si>
  <si>
    <t>47SW</t>
  </si>
  <si>
    <t xml:space="preserve">Porous Pavement </t>
  </si>
  <si>
    <t>48SW</t>
  </si>
  <si>
    <t>49SW</t>
  </si>
  <si>
    <t>50SW</t>
  </si>
  <si>
    <t>51SW</t>
  </si>
  <si>
    <t>52SW</t>
  </si>
  <si>
    <t>3SW</t>
  </si>
  <si>
    <t>Cistern</t>
  </si>
  <si>
    <t xml:space="preserve">Rip Rap Shoreline </t>
  </si>
  <si>
    <t>2STREAM</t>
  </si>
  <si>
    <t>Structural Slope Protection</t>
  </si>
  <si>
    <t>15SW</t>
  </si>
  <si>
    <t>Sediment Basin Baffle (Proprietary)</t>
  </si>
  <si>
    <t>14SW</t>
  </si>
  <si>
    <t xml:space="preserve">Sediment Collector/Proprietary Treatment Device </t>
  </si>
  <si>
    <t xml:space="preserve">Sediment Forebay </t>
  </si>
  <si>
    <t>63SW</t>
  </si>
  <si>
    <t>Shallow Wetland/Pond/Wetland System/Pocket Wetland</t>
  </si>
  <si>
    <t>64SW</t>
  </si>
  <si>
    <t>Wetland Creation</t>
  </si>
  <si>
    <t>53SW</t>
  </si>
  <si>
    <t xml:space="preserve">Catch Basin Cleaning </t>
  </si>
  <si>
    <t>4SW</t>
  </si>
  <si>
    <t>Planter boxes</t>
  </si>
  <si>
    <t>Stormwater Ponds (Wet Pond/Multiple Pond System/Pocket Pond)</t>
  </si>
  <si>
    <t>65SW</t>
  </si>
  <si>
    <t>Pond</t>
  </si>
  <si>
    <t>Stream Channel Restoration (Dam Removal)</t>
  </si>
  <si>
    <t>4STREAM</t>
  </si>
  <si>
    <t>Proper Dam Breaching/Dam Removal</t>
  </si>
  <si>
    <t>Stream Channel Restoration (Stream Bed)</t>
  </si>
  <si>
    <t>5STREAM</t>
  </si>
  <si>
    <t xml:space="preserve">Stream Grade Stabilization Structures </t>
  </si>
  <si>
    <t xml:space="preserve">Stream Channel Stabalization </t>
  </si>
  <si>
    <t>7STREAM</t>
  </si>
  <si>
    <t>Biotechnical Methods/Geotextiles for Stream Channel Stabilization</t>
  </si>
  <si>
    <t xml:space="preserve">Streambank &amp; Shoreline Protection </t>
  </si>
  <si>
    <t>6STREAM</t>
  </si>
  <si>
    <t>56SW</t>
  </si>
  <si>
    <t xml:space="preserve">Tree Planting/Tree Pit </t>
  </si>
  <si>
    <t>Tree/Shrub Establishment</t>
  </si>
  <si>
    <t>35SW</t>
  </si>
  <si>
    <t>57SW</t>
  </si>
  <si>
    <t xml:space="preserve">Stream Daylighting </t>
  </si>
  <si>
    <t>Vegetated Filter Strip</t>
  </si>
  <si>
    <t>27SW</t>
  </si>
  <si>
    <t xml:space="preserve">Filter strip </t>
  </si>
  <si>
    <t>58SW</t>
  </si>
  <si>
    <t>59SW</t>
  </si>
  <si>
    <t xml:space="preserve">Diversion Terrace </t>
  </si>
  <si>
    <t>Terrace</t>
  </si>
  <si>
    <t>28SW</t>
  </si>
  <si>
    <t>Grassed swale</t>
  </si>
  <si>
    <t>Wetland Restoration</t>
  </si>
  <si>
    <t>9STREAM</t>
  </si>
  <si>
    <t xml:space="preserve">Restoring Freshwater/Tidal Wetlands </t>
  </si>
  <si>
    <t xml:space="preserve">Non-tidal Floodplain Wetland or Headwater or Isolated Wetland </t>
  </si>
  <si>
    <t xml:space="preserve">For new Planned BMPs (SY2021-SY2025), select the BMP Status that indicates which State Year the project is planned. Please review previously-reported Planned BMPs that have been categorized as Planned 2021 to verify that these BMPs will be installed during the remainder of the two-year milestone period.          
For new Progress and Historical BMPs not listed, select the appropriate BMP Status and follow remaining steps. For SY2020 BMPs, the Date Installed (Column K), Year Funded (Column C), and BMP Cost (Column D) must be populated or provide the best available estimate.
For annual BMPs such as street sweeping and urban nutrient management plans, start a new row for each year the BMP has been or is planned to be implemented and enter all required BMP information. Enter the appropriate metric (such as acres swept or area treated) for the progress or planned year.
This column must be filled out first for new records; it formats the row and activates the pick lists.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</si>
</sst>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00000000"/>
    <numFmt numFmtId="165" formatCode="mm/dd/yy;@"/>
    <numFmt numFmtId="166" formatCode="&quot;$&quot;#,##0.00"/>
    <numFmt numFmtId="167" formatCode="0.0"/>
    <numFmt numFmtId="168" formatCode="0.000000"/>
    <numFmt numFmtId="169" formatCode="0."/>
  </numFmts>
  <fonts count="27" x14ac:knownFonts="1">
    <font>
      <sz val="11"/>
      <color theme="1"/>
      <name val="Calibri"/>
      <family val="2"/>
      <scheme val="minor"/>
    </font>
    <font>
      <b/>
      <sz val="11"/>
      <color theme="0"/>
      <name val="Calibri"/>
      <family val="2"/>
      <scheme val="minor"/>
    </font>
    <font>
      <b/>
      <sz val="11"/>
      <color theme="1"/>
      <name val="Calibri"/>
      <family val="2"/>
      <scheme val="minor"/>
    </font>
    <font>
      <b/>
      <sz val="11"/>
      <name val="Calibri"/>
      <family val="2"/>
      <scheme val="minor"/>
    </font>
    <font>
      <sz val="10"/>
      <name val="Calibri"/>
      <family val="2"/>
      <scheme val="minor"/>
    </font>
    <font>
      <b/>
      <sz val="16"/>
      <color theme="6" tint="-0.499984740745262"/>
      <name val="Calibri"/>
      <family val="2"/>
      <scheme val="minor"/>
    </font>
    <font>
      <sz val="10"/>
      <color theme="1"/>
      <name val="Arial"/>
      <family val="2"/>
    </font>
    <font>
      <sz val="11"/>
      <name val="Calibri"/>
      <family val="2"/>
      <scheme val="minor"/>
    </font>
    <font>
      <sz val="10"/>
      <color indexed="8"/>
      <name val="Arial"/>
      <family val="2"/>
    </font>
    <font>
      <sz val="11"/>
      <color rgb="FF3F3F76"/>
      <name val="Calibri"/>
      <family val="2"/>
      <scheme val="minor"/>
    </font>
    <font>
      <u/>
      <sz val="11"/>
      <color theme="10"/>
      <name val="Calibri"/>
      <family val="2"/>
      <scheme val="minor"/>
    </font>
    <font>
      <b/>
      <sz val="11"/>
      <color rgb="FF3F3F76"/>
      <name val="Calibri"/>
      <family val="2"/>
      <scheme val="minor"/>
    </font>
    <font>
      <b/>
      <sz val="16"/>
      <color rgb="FF000000"/>
      <name val="Calibri"/>
      <family val="2"/>
    </font>
    <font>
      <b/>
      <sz val="11"/>
      <color rgb="FF000000"/>
      <name val="Calibri"/>
      <family val="2"/>
    </font>
    <font>
      <sz val="11"/>
      <color theme="1"/>
      <name val="Calibri"/>
      <family val="2"/>
    </font>
    <font>
      <b/>
      <sz val="11"/>
      <color theme="1"/>
      <name val="Calibri"/>
      <family val="2"/>
    </font>
    <font>
      <sz val="11"/>
      <name val="Calibri"/>
      <family val="2"/>
    </font>
    <font>
      <b/>
      <sz val="11"/>
      <color theme="0"/>
      <name val="Calibri"/>
      <family val="2"/>
    </font>
    <font>
      <sz val="11"/>
      <color theme="0"/>
      <name val="Calibri"/>
      <family val="2"/>
    </font>
    <font>
      <b/>
      <sz val="11"/>
      <name val="Calibri"/>
      <family val="2"/>
    </font>
    <font>
      <b/>
      <u/>
      <sz val="11"/>
      <color theme="1"/>
      <name val="Calibri"/>
      <family val="2"/>
    </font>
    <font>
      <b/>
      <sz val="16"/>
      <color theme="1"/>
      <name val="Calibri"/>
      <family val="2"/>
      <scheme val="minor"/>
    </font>
    <font>
      <sz val="11"/>
      <color theme="1"/>
      <name val="Calibri"/>
      <family val="2"/>
      <scheme val="minor"/>
    </font>
    <font>
      <sz val="11"/>
      <color theme="0"/>
      <name val="Calibri"/>
      <family val="2"/>
      <scheme val="minor"/>
    </font>
    <font>
      <b/>
      <sz val="8"/>
      <name val="Arial"/>
      <family val="2"/>
    </font>
    <font>
      <sz val="8"/>
      <name val="Calibri"/>
      <family val="2"/>
      <scheme val="minor"/>
    </font>
    <font>
      <b/>
      <sz val="12"/>
      <color theme="1"/>
      <name val="Calibri"/>
      <family val="2"/>
      <scheme val="minor"/>
    </font>
  </fonts>
  <fills count="22">
    <fill>
      <patternFill patternType="none"/>
    </fill>
    <fill>
      <patternFill patternType="gray125"/>
    </fill>
    <fill>
      <patternFill patternType="solid">
        <fgColor rgb="FFA5A5A5"/>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CC99"/>
      </patternFill>
    </fill>
    <fill>
      <patternFill patternType="solid">
        <fgColor theme="0" tint="-0.249977111117893"/>
        <bgColor indexed="64"/>
      </patternFill>
    </fill>
    <fill>
      <patternFill patternType="solid">
        <fgColor theme="7"/>
        <bgColor indexed="64"/>
      </patternFill>
    </fill>
    <fill>
      <patternFill patternType="solid">
        <fgColor theme="1"/>
        <bgColor indexed="64"/>
      </patternFill>
    </fill>
    <fill>
      <patternFill patternType="solid">
        <fgColor rgb="FFFFC000"/>
        <bgColor rgb="FF000000"/>
      </patternFill>
    </fill>
    <fill>
      <patternFill patternType="solid">
        <fgColor rgb="FFAEAAAA"/>
        <bgColor rgb="FF000000"/>
      </patternFill>
    </fill>
    <fill>
      <patternFill patternType="solid">
        <fgColor rgb="FF8EA9DB"/>
        <bgColor rgb="FF000000"/>
      </patternFill>
    </fill>
    <fill>
      <patternFill patternType="solid">
        <fgColor rgb="FF000000"/>
        <bgColor rgb="FF000000"/>
      </patternFill>
    </fill>
    <fill>
      <patternFill patternType="solid">
        <fgColor rgb="FFA9D08E"/>
        <bgColor rgb="FF000000"/>
      </patternFill>
    </fill>
    <fill>
      <patternFill patternType="solid">
        <fgColor rgb="FFD9D9D9"/>
        <bgColor rgb="FF000000"/>
      </patternFill>
    </fill>
    <fill>
      <patternFill patternType="solid">
        <fgColor rgb="FFFFFF00"/>
        <bgColor indexed="64"/>
      </patternFill>
    </fill>
    <fill>
      <patternFill patternType="solid">
        <fgColor theme="8" tint="0.59999389629810485"/>
        <bgColor indexed="64"/>
      </patternFill>
    </fill>
    <fill>
      <patternFill patternType="solid">
        <fgColor rgb="FFFFD700"/>
        <bgColor indexed="64"/>
      </patternFill>
    </fill>
    <fill>
      <patternFill patternType="solid">
        <fgColor rgb="FFFFCCCC"/>
        <bgColor indexed="64"/>
      </patternFill>
    </fill>
    <fill>
      <patternFill patternType="solid">
        <fgColor theme="0" tint="-4.9989318521683403E-2"/>
        <bgColor indexed="64"/>
      </patternFill>
    </fill>
  </fills>
  <borders count="32">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top/>
      <bottom style="thin">
        <color indexed="64"/>
      </bottom>
      <diagonal/>
    </border>
    <border>
      <left style="medium">
        <color rgb="FFFF0000"/>
      </left>
      <right style="medium">
        <color rgb="FFFF0000"/>
      </right>
      <top style="medium">
        <color rgb="FFFF0000"/>
      </top>
      <bottom style="medium">
        <color rgb="FFFF0000"/>
      </bottom>
      <diagonal/>
    </border>
    <border>
      <left/>
      <right/>
      <top/>
      <bottom style="thin">
        <color theme="1" tint="0.1499984740745262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indexed="64"/>
      </left>
      <right style="thin">
        <color indexed="64"/>
      </right>
      <top style="thin">
        <color indexed="64"/>
      </top>
      <bottom style="thin">
        <color theme="1"/>
      </bottom>
      <diagonal/>
    </border>
  </borders>
  <cellStyleXfs count="7">
    <xf numFmtId="0" fontId="0" fillId="0" borderId="0"/>
    <xf numFmtId="0" fontId="1" fillId="2" borderId="1" applyNumberFormat="0" applyAlignment="0" applyProtection="0"/>
    <xf numFmtId="0" fontId="8" fillId="0" borderId="0">
      <alignment vertical="top"/>
    </xf>
    <xf numFmtId="0" fontId="9" fillId="7" borderId="4" applyNumberFormat="0" applyAlignment="0" applyProtection="0"/>
    <xf numFmtId="0" fontId="10" fillId="0" borderId="0" applyNumberFormat="0" applyFill="0" applyBorder="0" applyAlignment="0" applyProtection="0"/>
    <xf numFmtId="0" fontId="22" fillId="0" borderId="0"/>
    <xf numFmtId="0" fontId="22" fillId="0" borderId="0"/>
  </cellStyleXfs>
  <cellXfs count="179">
    <xf numFmtId="0" fontId="0" fillId="0" borderId="0" xfId="0"/>
    <xf numFmtId="0" fontId="6" fillId="0" borderId="0" xfId="0" applyFont="1" applyFill="1" applyBorder="1" applyAlignment="1">
      <alignment vertical="center"/>
    </xf>
    <xf numFmtId="0" fontId="0" fillId="0" borderId="0" xfId="0" applyProtection="1">
      <protection locked="0"/>
    </xf>
    <xf numFmtId="0" fontId="4" fillId="0" borderId="0" xfId="0" applyFont="1" applyFill="1" applyBorder="1" applyAlignment="1" applyProtection="1">
      <alignment horizontal="center" vertical="center"/>
      <protection locked="0"/>
    </xf>
    <xf numFmtId="0" fontId="3" fillId="3" borderId="2" xfId="1" applyFont="1" applyFill="1" applyBorder="1" applyAlignment="1" applyProtection="1">
      <alignment horizontal="center" vertical="center"/>
    </xf>
    <xf numFmtId="0" fontId="4" fillId="5" borderId="2" xfId="0" applyFont="1" applyFill="1" applyBorder="1" applyAlignment="1" applyProtection="1">
      <alignment horizontal="center" vertical="center"/>
    </xf>
    <xf numFmtId="0" fontId="3" fillId="3" borderId="2" xfId="1" applyFont="1" applyFill="1" applyBorder="1" applyAlignment="1" applyProtection="1">
      <alignment horizontal="center" vertical="center" wrapText="1"/>
    </xf>
    <xf numFmtId="164" fontId="0" fillId="0" borderId="0" xfId="0" applyNumberFormat="1"/>
    <xf numFmtId="14" fontId="0" fillId="0" borderId="0" xfId="0" applyNumberFormat="1"/>
    <xf numFmtId="0" fontId="2" fillId="8" borderId="2" xfId="0" applyFont="1" applyFill="1" applyBorder="1"/>
    <xf numFmtId="0" fontId="11" fillId="9" borderId="2" xfId="3" applyFont="1" applyFill="1" applyBorder="1" applyAlignment="1"/>
    <xf numFmtId="0" fontId="0" fillId="0" borderId="2" xfId="0" applyBorder="1"/>
    <xf numFmtId="14" fontId="0" fillId="0" borderId="2" xfId="0" applyNumberFormat="1" applyBorder="1"/>
    <xf numFmtId="1" fontId="0" fillId="0" borderId="2" xfId="0" applyNumberFormat="1" applyFill="1" applyBorder="1"/>
    <xf numFmtId="0" fontId="2" fillId="8" borderId="2" xfId="0" applyFont="1" applyFill="1" applyBorder="1" applyAlignment="1"/>
    <xf numFmtId="0" fontId="0" fillId="4" borderId="2" xfId="0" applyFill="1" applyBorder="1"/>
    <xf numFmtId="0" fontId="0" fillId="4" borderId="2" xfId="0" applyFill="1" applyBorder="1" applyAlignment="1"/>
    <xf numFmtId="10" fontId="0" fillId="0" borderId="0" xfId="0" applyNumberFormat="1"/>
    <xf numFmtId="0" fontId="13" fillId="12" borderId="8" xfId="0" applyFont="1" applyFill="1" applyBorder="1" applyAlignment="1">
      <alignment horizontal="left" vertical="top" wrapText="1"/>
    </xf>
    <xf numFmtId="0" fontId="13" fillId="12" borderId="2" xfId="0" applyFont="1" applyFill="1" applyBorder="1" applyAlignment="1">
      <alignment horizontal="left" vertical="top" wrapText="1"/>
    </xf>
    <xf numFmtId="0" fontId="13" fillId="12" borderId="9" xfId="0" applyFont="1" applyFill="1" applyBorder="1" applyAlignment="1">
      <alignment horizontal="left" vertical="top" wrapText="1"/>
    </xf>
    <xf numFmtId="0" fontId="14" fillId="0" borderId="2" xfId="0" applyFont="1" applyFill="1" applyBorder="1" applyAlignment="1">
      <alignment vertical="top" wrapText="1"/>
    </xf>
    <xf numFmtId="0" fontId="13" fillId="14" borderId="8" xfId="0" applyFont="1" applyFill="1" applyBorder="1" applyAlignment="1">
      <alignment vertical="top" wrapText="1"/>
    </xf>
    <xf numFmtId="0" fontId="14" fillId="14" borderId="2" xfId="0" applyFont="1" applyFill="1" applyBorder="1" applyAlignment="1">
      <alignment vertical="top" wrapText="1"/>
    </xf>
    <xf numFmtId="0" fontId="14" fillId="14" borderId="9" xfId="0" applyFont="1" applyFill="1" applyBorder="1" applyAlignment="1">
      <alignment vertical="top" wrapText="1"/>
    </xf>
    <xf numFmtId="0" fontId="14" fillId="0" borderId="11" xfId="0" applyFont="1" applyFill="1" applyBorder="1" applyAlignment="1">
      <alignment horizontal="left" vertical="top" wrapText="1"/>
    </xf>
    <xf numFmtId="0" fontId="10" fillId="0" borderId="9" xfId="4" applyFill="1" applyBorder="1" applyAlignment="1">
      <alignment horizontal="left" vertical="top" wrapText="1"/>
    </xf>
    <xf numFmtId="0" fontId="0" fillId="0" borderId="0" xfId="0" applyAlignment="1">
      <alignment wrapText="1"/>
    </xf>
    <xf numFmtId="1" fontId="0" fillId="0" borderId="0" xfId="0" applyNumberFormat="1" applyBorder="1" applyProtection="1">
      <protection locked="0"/>
    </xf>
    <xf numFmtId="166" fontId="0" fillId="0" borderId="0" xfId="0" applyNumberFormat="1" applyBorder="1" applyProtection="1">
      <protection locked="0"/>
    </xf>
    <xf numFmtId="49" fontId="0" fillId="0" borderId="0" xfId="0" applyNumberFormat="1" applyBorder="1" applyProtection="1">
      <protection locked="0"/>
    </xf>
    <xf numFmtId="0" fontId="0" fillId="0" borderId="0" xfId="0" applyFill="1" applyAlignment="1">
      <alignment wrapText="1"/>
    </xf>
    <xf numFmtId="0" fontId="7" fillId="0" borderId="2" xfId="0" applyFont="1" applyBorder="1" applyAlignment="1">
      <alignment wrapText="1"/>
    </xf>
    <xf numFmtId="0" fontId="16" fillId="0" borderId="2" xfId="0" applyFont="1" applyFill="1" applyBorder="1" applyAlignment="1">
      <alignment horizontal="left" vertical="top" wrapText="1"/>
    </xf>
    <xf numFmtId="166" fontId="0" fillId="0" borderId="0" xfId="0" applyNumberFormat="1"/>
    <xf numFmtId="167" fontId="0" fillId="0" borderId="0" xfId="0" applyNumberFormat="1" applyBorder="1" applyProtection="1">
      <protection locked="0"/>
    </xf>
    <xf numFmtId="167" fontId="0" fillId="0" borderId="0" xfId="0" applyNumberFormat="1"/>
    <xf numFmtId="1" fontId="0" fillId="0" borderId="0" xfId="0" applyNumberFormat="1"/>
    <xf numFmtId="14" fontId="0" fillId="0" borderId="0" xfId="0" applyNumberFormat="1" applyBorder="1" applyProtection="1">
      <protection locked="0"/>
    </xf>
    <xf numFmtId="0" fontId="14" fillId="4" borderId="16" xfId="0" applyFont="1" applyFill="1" applyBorder="1" applyAlignment="1">
      <alignment vertical="top" wrapText="1"/>
    </xf>
    <xf numFmtId="0" fontId="10" fillId="4" borderId="17" xfId="4" applyFill="1" applyBorder="1" applyAlignment="1">
      <alignment vertical="top" wrapText="1"/>
    </xf>
    <xf numFmtId="0" fontId="0" fillId="0" borderId="0" xfId="0"/>
    <xf numFmtId="49" fontId="1" fillId="10" borderId="2" xfId="0" applyNumberFormat="1" applyFont="1" applyFill="1" applyBorder="1" applyAlignment="1">
      <alignment horizontal="center" vertical="center" wrapText="1"/>
    </xf>
    <xf numFmtId="49" fontId="0" fillId="0" borderId="0" xfId="0" applyNumberFormat="1"/>
    <xf numFmtId="0" fontId="14" fillId="0" borderId="9" xfId="0" applyFont="1" applyFill="1" applyBorder="1" applyAlignment="1">
      <alignment vertical="top" wrapText="1"/>
    </xf>
    <xf numFmtId="0" fontId="14" fillId="0" borderId="9" xfId="0" applyFont="1" applyFill="1" applyBorder="1" applyAlignment="1">
      <alignment horizontal="left" vertical="top" wrapText="1"/>
    </xf>
    <xf numFmtId="0" fontId="14" fillId="0" borderId="2" xfId="0" applyFont="1" applyFill="1" applyBorder="1" applyAlignment="1">
      <alignment horizontal="left" vertical="top" wrapText="1"/>
    </xf>
    <xf numFmtId="0" fontId="10" fillId="4" borderId="17" xfId="4" applyFill="1" applyBorder="1" applyAlignment="1">
      <alignment horizontal="left" vertical="top" wrapText="1"/>
    </xf>
    <xf numFmtId="0" fontId="16" fillId="0" borderId="9" xfId="0" applyFont="1" applyFill="1" applyBorder="1" applyAlignment="1">
      <alignment horizontal="left" vertical="top" wrapText="1"/>
    </xf>
    <xf numFmtId="0" fontId="16" fillId="0" borderId="14" xfId="0" applyFont="1" applyFill="1" applyBorder="1" applyAlignment="1">
      <alignment horizontal="left" vertical="top" wrapText="1"/>
    </xf>
    <xf numFmtId="0" fontId="16" fillId="0" borderId="15" xfId="0" applyFont="1" applyFill="1" applyBorder="1" applyAlignment="1">
      <alignment horizontal="left" vertical="top" wrapText="1"/>
    </xf>
    <xf numFmtId="0" fontId="16" fillId="0" borderId="16" xfId="0" applyFont="1" applyFill="1" applyBorder="1" applyAlignment="1">
      <alignment horizontal="left" vertical="top" wrapText="1"/>
    </xf>
    <xf numFmtId="0" fontId="10" fillId="0" borderId="17" xfId="4" applyFill="1" applyBorder="1" applyAlignment="1">
      <alignment horizontal="left" vertical="top" wrapText="1"/>
    </xf>
    <xf numFmtId="0" fontId="0" fillId="0" borderId="2" xfId="0" applyFill="1" applyBorder="1"/>
    <xf numFmtId="0" fontId="17" fillId="10" borderId="14" xfId="0" applyFont="1" applyFill="1" applyBorder="1" applyAlignment="1">
      <alignment vertical="top" wrapText="1"/>
    </xf>
    <xf numFmtId="0" fontId="16" fillId="0" borderId="21" xfId="0" applyFont="1" applyFill="1" applyBorder="1" applyAlignment="1">
      <alignment vertical="top" wrapText="1"/>
    </xf>
    <xf numFmtId="0" fontId="16" fillId="18" borderId="15" xfId="0" applyFont="1" applyFill="1" applyBorder="1" applyAlignment="1">
      <alignment vertical="top" wrapText="1"/>
    </xf>
    <xf numFmtId="0" fontId="16" fillId="0" borderId="9" xfId="0" applyFont="1" applyFill="1" applyBorder="1" applyAlignment="1">
      <alignment vertical="top" wrapText="1"/>
    </xf>
    <xf numFmtId="0" fontId="21" fillId="0" borderId="0" xfId="0" applyFont="1"/>
    <xf numFmtId="0" fontId="15" fillId="16" borderId="8" xfId="0" applyFont="1" applyFill="1" applyBorder="1" applyAlignment="1">
      <alignment horizontal="left" vertical="top" wrapText="1"/>
    </xf>
    <xf numFmtId="0" fontId="15" fillId="16" borderId="10" xfId="0" applyFont="1" applyFill="1" applyBorder="1" applyAlignment="1">
      <alignment horizontal="left" vertical="top" wrapText="1"/>
    </xf>
    <xf numFmtId="0" fontId="16" fillId="0" borderId="26" xfId="0" applyFont="1" applyFill="1" applyBorder="1" applyAlignment="1">
      <alignment vertical="top" wrapText="1"/>
    </xf>
    <xf numFmtId="166" fontId="0" fillId="0" borderId="0" xfId="0" applyNumberFormat="1" applyAlignment="1">
      <alignment horizontal="left"/>
    </xf>
    <xf numFmtId="0" fontId="0" fillId="0" borderId="0" xfId="0" applyAlignment="1">
      <alignment horizontal="left"/>
    </xf>
    <xf numFmtId="49" fontId="0" fillId="0" borderId="0" xfId="0" applyNumberFormat="1" applyAlignment="1">
      <alignment horizontal="left"/>
    </xf>
    <xf numFmtId="0" fontId="16" fillId="9" borderId="26" xfId="0" applyFont="1" applyFill="1" applyBorder="1" applyAlignment="1">
      <alignment vertical="top" wrapText="1"/>
    </xf>
    <xf numFmtId="0" fontId="14" fillId="19" borderId="2" xfId="0" applyFont="1" applyFill="1" applyBorder="1" applyAlignment="1">
      <alignment vertical="top" wrapText="1"/>
    </xf>
    <xf numFmtId="0" fontId="16" fillId="17" borderId="15" xfId="0" applyFont="1" applyFill="1" applyBorder="1" applyAlignment="1">
      <alignment vertical="top" wrapText="1"/>
    </xf>
    <xf numFmtId="14" fontId="0" fillId="0" borderId="0" xfId="0" applyNumberFormat="1" applyAlignment="1">
      <alignment horizontal="left"/>
    </xf>
    <xf numFmtId="10" fontId="0" fillId="0" borderId="0" xfId="0" applyNumberFormat="1" applyAlignment="1">
      <alignment horizontal="left"/>
    </xf>
    <xf numFmtId="1" fontId="0" fillId="0" borderId="0" xfId="0" applyNumberFormat="1" applyAlignment="1">
      <alignment horizontal="left"/>
    </xf>
    <xf numFmtId="167" fontId="0" fillId="0" borderId="0" xfId="0" applyNumberFormat="1" applyAlignment="1">
      <alignment horizontal="left"/>
    </xf>
    <xf numFmtId="0" fontId="16" fillId="20" borderId="27" xfId="0" applyFont="1" applyFill="1" applyBorder="1" applyAlignment="1">
      <alignment vertical="top" wrapText="1"/>
    </xf>
    <xf numFmtId="0" fontId="0" fillId="0" borderId="29" xfId="0" applyBorder="1"/>
    <xf numFmtId="0" fontId="0" fillId="6" borderId="29" xfId="0" applyFill="1" applyBorder="1"/>
    <xf numFmtId="0" fontId="0" fillId="0" borderId="0" xfId="0"/>
    <xf numFmtId="0" fontId="2" fillId="0" borderId="0" xfId="0" applyFont="1"/>
    <xf numFmtId="0" fontId="7" fillId="0" borderId="0" xfId="0" applyFont="1"/>
    <xf numFmtId="0" fontId="2" fillId="0" borderId="30" xfId="0" applyFont="1" applyBorder="1" applyAlignment="1">
      <alignment vertical="center" wrapText="1"/>
    </xf>
    <xf numFmtId="0" fontId="2" fillId="0" borderId="30" xfId="0" applyFont="1" applyBorder="1" applyAlignment="1">
      <alignment horizontal="left" vertical="center"/>
    </xf>
    <xf numFmtId="0" fontId="0" fillId="0" borderId="30" xfId="0" applyBorder="1" applyAlignment="1">
      <alignment vertical="center" wrapText="1"/>
    </xf>
    <xf numFmtId="0" fontId="0" fillId="0" borderId="30" xfId="0" applyBorder="1" applyAlignment="1">
      <alignment horizontal="left" vertical="center"/>
    </xf>
    <xf numFmtId="0" fontId="10" fillId="0" borderId="30" xfId="4" applyBorder="1" applyAlignment="1">
      <alignment horizontal="left" vertical="center"/>
    </xf>
    <xf numFmtId="0" fontId="7" fillId="0" borderId="30" xfId="0" applyFont="1" applyBorder="1" applyAlignment="1">
      <alignment vertical="center" wrapText="1"/>
    </xf>
    <xf numFmtId="0" fontId="10" fillId="0" borderId="30" xfId="4" applyBorder="1" applyAlignment="1">
      <alignment vertical="center"/>
    </xf>
    <xf numFmtId="0" fontId="0" fillId="0" borderId="30" xfId="0" applyBorder="1" applyAlignment="1">
      <alignment wrapText="1"/>
    </xf>
    <xf numFmtId="0" fontId="0" fillId="0" borderId="30" xfId="0" applyBorder="1"/>
    <xf numFmtId="0" fontId="0" fillId="0" borderId="0" xfId="0" applyAlignment="1">
      <alignment vertical="center"/>
    </xf>
    <xf numFmtId="0" fontId="10" fillId="0" borderId="0" xfId="4"/>
    <xf numFmtId="0" fontId="10" fillId="0" borderId="30" xfId="4" applyBorder="1"/>
    <xf numFmtId="0" fontId="0" fillId="0" borderId="0" xfId="0" applyAlignment="1">
      <alignment vertical="center" wrapText="1"/>
    </xf>
    <xf numFmtId="0" fontId="0" fillId="0" borderId="0" xfId="0" applyAlignment="1">
      <alignment horizontal="left" vertical="center"/>
    </xf>
    <xf numFmtId="0" fontId="0" fillId="0" borderId="28" xfId="0" applyBorder="1" applyAlignment="1">
      <alignment vertical="center" wrapText="1"/>
    </xf>
    <xf numFmtId="0" fontId="0" fillId="21" borderId="29" xfId="0" applyFill="1" applyBorder="1"/>
    <xf numFmtId="0" fontId="24" fillId="0" borderId="0" xfId="0" applyFont="1"/>
    <xf numFmtId="0" fontId="0" fillId="0" borderId="0" xfId="0" applyAlignment="1">
      <alignment horizontal="left"/>
    </xf>
    <xf numFmtId="0" fontId="0" fillId="0" borderId="0" xfId="0" applyBorder="1"/>
    <xf numFmtId="49" fontId="23" fillId="10" borderId="15" xfId="0" applyNumberFormat="1" applyFont="1" applyFill="1" applyBorder="1" applyAlignment="1">
      <alignment horizontal="center" vertical="center" wrapText="1"/>
    </xf>
    <xf numFmtId="0" fontId="23" fillId="10" borderId="15"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0" fillId="0" borderId="0" xfId="0" applyFont="1" applyFill="1" applyAlignment="1">
      <alignment horizontal="center"/>
    </xf>
    <xf numFmtId="49" fontId="7" fillId="0" borderId="15" xfId="0" applyNumberFormat="1" applyFont="1" applyFill="1" applyBorder="1" applyAlignment="1">
      <alignment horizontal="center" vertical="center" wrapText="1"/>
    </xf>
    <xf numFmtId="166" fontId="7" fillId="0" borderId="15" xfId="0" applyNumberFormat="1" applyFont="1" applyFill="1" applyBorder="1" applyAlignment="1">
      <alignment horizontal="center" vertical="center" wrapText="1"/>
    </xf>
    <xf numFmtId="14" fontId="7" fillId="0" borderId="15" xfId="0" applyNumberFormat="1" applyFont="1" applyFill="1" applyBorder="1" applyAlignment="1">
      <alignment horizontal="center" vertical="center" wrapText="1"/>
    </xf>
    <xf numFmtId="10" fontId="23" fillId="10" borderId="15" xfId="0" applyNumberFormat="1" applyFont="1" applyFill="1" applyBorder="1" applyAlignment="1">
      <alignment horizontal="center" vertical="center" wrapText="1"/>
    </xf>
    <xf numFmtId="167" fontId="23" fillId="10" borderId="15" xfId="0" applyNumberFormat="1" applyFont="1" applyFill="1" applyBorder="1" applyAlignment="1">
      <alignment horizontal="center" vertical="center" wrapText="1"/>
    </xf>
    <xf numFmtId="0" fontId="7" fillId="19" borderId="15" xfId="0" applyFont="1" applyFill="1" applyBorder="1" applyAlignment="1">
      <alignment horizontal="center" vertical="center" wrapText="1"/>
    </xf>
    <xf numFmtId="14" fontId="7" fillId="19" borderId="15" xfId="0" applyNumberFormat="1" applyFont="1" applyFill="1" applyBorder="1" applyAlignment="1">
      <alignment horizontal="center" vertical="center" wrapText="1"/>
    </xf>
    <xf numFmtId="0" fontId="3" fillId="19" borderId="3" xfId="0" applyFont="1" applyFill="1" applyBorder="1" applyAlignment="1">
      <alignment horizontal="center" vertical="center" wrapText="1"/>
    </xf>
    <xf numFmtId="1" fontId="3" fillId="19" borderId="3" xfId="0" applyNumberFormat="1" applyFont="1" applyFill="1" applyBorder="1" applyAlignment="1">
      <alignment horizontal="center" vertical="center" wrapText="1"/>
    </xf>
    <xf numFmtId="0" fontId="1" fillId="10" borderId="2" xfId="0" applyFont="1" applyFill="1" applyBorder="1" applyAlignment="1">
      <alignment horizontal="center" vertical="center" wrapText="1"/>
    </xf>
    <xf numFmtId="0" fontId="3" fillId="19" borderId="2" xfId="0" applyFont="1" applyFill="1" applyBorder="1" applyAlignment="1">
      <alignment horizontal="center" vertical="center" wrapText="1"/>
    </xf>
    <xf numFmtId="167" fontId="1" fillId="10" borderId="2" xfId="0" applyNumberFormat="1" applyFont="1" applyFill="1" applyBorder="1" applyAlignment="1">
      <alignment horizontal="center" vertical="center" wrapText="1"/>
    </xf>
    <xf numFmtId="14" fontId="3" fillId="19" borderId="2" xfId="0" applyNumberFormat="1" applyFont="1" applyFill="1" applyBorder="1" applyAlignment="1">
      <alignment horizontal="center" vertical="center" wrapText="1"/>
    </xf>
    <xf numFmtId="10" fontId="1" fillId="10" borderId="2" xfId="0" applyNumberFormat="1" applyFont="1" applyFill="1" applyBorder="1" applyAlignment="1">
      <alignment horizontal="center" vertical="center" wrapText="1"/>
    </xf>
    <xf numFmtId="0" fontId="3" fillId="0" borderId="30" xfId="0" applyFont="1" applyBorder="1" applyAlignment="1">
      <alignment vertical="center" wrapText="1"/>
    </xf>
    <xf numFmtId="0" fontId="7" fillId="0" borderId="0" xfId="0" applyFont="1" applyAlignment="1">
      <alignment vertical="center" wrapText="1"/>
    </xf>
    <xf numFmtId="1" fontId="0" fillId="0" borderId="0" xfId="0" applyNumberFormat="1" applyAlignment="1" applyProtection="1">
      <alignment horizontal="left"/>
      <protection locked="0"/>
    </xf>
    <xf numFmtId="166" fontId="0" fillId="0" borderId="0" xfId="0" applyNumberFormat="1" applyAlignment="1" applyProtection="1">
      <alignment horizontal="left"/>
      <protection locked="0"/>
    </xf>
    <xf numFmtId="167" fontId="0" fillId="0" borderId="0" xfId="0" applyNumberFormat="1" applyAlignment="1" applyProtection="1">
      <alignment horizontal="left"/>
      <protection locked="0"/>
    </xf>
    <xf numFmtId="14" fontId="0" fillId="0" borderId="0" xfId="0" applyNumberFormat="1" applyAlignment="1" applyProtection="1">
      <alignment horizontal="left"/>
      <protection locked="0"/>
    </xf>
    <xf numFmtId="167" fontId="7" fillId="19" borderId="15" xfId="0" applyNumberFormat="1" applyFont="1" applyFill="1" applyBorder="1" applyAlignment="1">
      <alignment horizontal="center" vertical="center" wrapText="1"/>
    </xf>
    <xf numFmtId="0" fontId="5" fillId="0" borderId="0" xfId="0" applyFont="1" applyAlignment="1">
      <alignment vertical="top" wrapText="1"/>
    </xf>
    <xf numFmtId="0" fontId="2" fillId="0" borderId="29" xfId="0" applyFont="1" applyBorder="1"/>
    <xf numFmtId="0" fontId="0" fillId="21" borderId="29" xfId="0" applyFill="1" applyBorder="1" applyAlignment="1">
      <alignment horizontal="left" vertical="top"/>
    </xf>
    <xf numFmtId="0" fontId="0" fillId="6" borderId="29" xfId="0" applyFill="1" applyBorder="1" applyAlignment="1">
      <alignment horizontal="left" vertical="top"/>
    </xf>
    <xf numFmtId="0" fontId="0" fillId="0" borderId="29" xfId="0" applyBorder="1" applyAlignment="1">
      <alignment horizontal="left" vertical="top"/>
    </xf>
    <xf numFmtId="0" fontId="0" fillId="0" borderId="0" xfId="0" quotePrefix="1" applyAlignment="1">
      <alignment horizontal="left"/>
    </xf>
    <xf numFmtId="0" fontId="0" fillId="0" borderId="0" xfId="0" applyNumberFormat="1" applyAlignment="1" applyProtection="1">
      <alignment horizontal="left"/>
      <protection locked="0"/>
    </xf>
    <xf numFmtId="49" fontId="7" fillId="19" borderId="15" xfId="0" applyNumberFormat="1" applyFont="1" applyFill="1" applyBorder="1" applyAlignment="1">
      <alignment horizontal="center" vertical="center" wrapText="1"/>
    </xf>
    <xf numFmtId="0" fontId="0" fillId="0" borderId="0" xfId="0" applyAlignment="1">
      <alignment horizontal="center"/>
    </xf>
    <xf numFmtId="0" fontId="26" fillId="0" borderId="0" xfId="0" applyFont="1"/>
    <xf numFmtId="0" fontId="0" fillId="0" borderId="0" xfId="0" applyAlignment="1">
      <alignment horizontal="left"/>
    </xf>
    <xf numFmtId="0" fontId="10" fillId="0" borderId="0" xfId="4" applyAlignment="1">
      <alignment horizontal="left"/>
    </xf>
    <xf numFmtId="0" fontId="7" fillId="0" borderId="0" xfId="4" applyFont="1" applyAlignment="1">
      <alignment horizontal="left"/>
    </xf>
    <xf numFmtId="0" fontId="0" fillId="0" borderId="0" xfId="0" applyAlignment="1">
      <alignment vertical="top"/>
    </xf>
    <xf numFmtId="14" fontId="23" fillId="10" borderId="15" xfId="0" applyNumberFormat="1" applyFont="1" applyFill="1" applyBorder="1" applyAlignment="1">
      <alignment horizontal="center" vertical="center" wrapText="1"/>
    </xf>
    <xf numFmtId="166" fontId="3" fillId="19" borderId="15" xfId="0" applyNumberFormat="1" applyFont="1" applyFill="1" applyBorder="1" applyAlignment="1">
      <alignment horizontal="center" vertical="center" wrapText="1"/>
    </xf>
    <xf numFmtId="0" fontId="3" fillId="19" borderId="31" xfId="0" applyFont="1" applyFill="1" applyBorder="1" applyAlignment="1">
      <alignment horizontal="center" vertical="center" wrapText="1"/>
    </xf>
    <xf numFmtId="1" fontId="3" fillId="19" borderId="31" xfId="0" applyNumberFormat="1" applyFont="1" applyFill="1" applyBorder="1" applyAlignment="1">
      <alignment horizontal="center" vertical="center" wrapText="1"/>
    </xf>
    <xf numFmtId="166" fontId="3" fillId="19" borderId="2" xfId="0" applyNumberFormat="1" applyFont="1" applyFill="1" applyBorder="1" applyAlignment="1">
      <alignment horizontal="center" vertical="center" wrapText="1"/>
    </xf>
    <xf numFmtId="166" fontId="3" fillId="0" borderId="2" xfId="0" applyNumberFormat="1" applyFont="1" applyBorder="1" applyAlignment="1">
      <alignment horizontal="center" vertical="center" wrapText="1"/>
    </xf>
    <xf numFmtId="14" fontId="3" fillId="0" borderId="2" xfId="0" applyNumberFormat="1" applyFont="1" applyBorder="1" applyAlignment="1">
      <alignment horizontal="center" vertical="center" wrapText="1"/>
    </xf>
    <xf numFmtId="0" fontId="3" fillId="0" borderId="2" xfId="0" applyFont="1" applyBorder="1" applyAlignment="1">
      <alignment horizontal="center" vertical="center" wrapText="1"/>
    </xf>
    <xf numFmtId="167" fontId="3" fillId="19" borderId="2" xfId="0" applyNumberFormat="1" applyFont="1" applyFill="1" applyBorder="1" applyAlignment="1">
      <alignment horizontal="center" vertical="center" wrapText="1"/>
    </xf>
    <xf numFmtId="49" fontId="3" fillId="0" borderId="2" xfId="0" applyNumberFormat="1" applyFont="1" applyBorder="1" applyAlignment="1">
      <alignment horizontal="center" vertical="center" wrapText="1"/>
    </xf>
    <xf numFmtId="49" fontId="3" fillId="19" borderId="2" xfId="0" applyNumberFormat="1" applyFont="1" applyFill="1" applyBorder="1" applyAlignment="1">
      <alignment horizontal="center" vertical="center" wrapText="1"/>
    </xf>
    <xf numFmtId="14" fontId="1" fillId="10" borderId="2" xfId="0" applyNumberFormat="1" applyFont="1" applyFill="1" applyBorder="1" applyAlignment="1">
      <alignment horizontal="center" vertical="center" wrapText="1"/>
    </xf>
    <xf numFmtId="0" fontId="19" fillId="0" borderId="16" xfId="0" applyFont="1" applyFill="1" applyBorder="1" applyAlignment="1">
      <alignment vertical="center" wrapText="1"/>
    </xf>
    <xf numFmtId="0" fontId="19" fillId="0" borderId="18" xfId="0" applyFont="1" applyFill="1" applyBorder="1" applyAlignment="1">
      <alignment vertical="center" wrapText="1"/>
    </xf>
    <xf numFmtId="14" fontId="7" fillId="0" borderId="0" xfId="0" applyNumberFormat="1" applyFont="1"/>
    <xf numFmtId="14" fontId="0" fillId="0" borderId="0" xfId="0" applyNumberFormat="1" applyBorder="1"/>
    <xf numFmtId="49" fontId="0" fillId="0" borderId="0" xfId="0" applyNumberFormat="1" applyAlignment="1" applyProtection="1">
      <alignment horizontal="left"/>
    </xf>
    <xf numFmtId="168" fontId="0" fillId="0" borderId="0" xfId="0" applyNumberFormat="1" applyAlignment="1">
      <alignment horizontal="left"/>
    </xf>
    <xf numFmtId="169" fontId="26" fillId="0" borderId="0" xfId="0" applyNumberFormat="1" applyFont="1"/>
    <xf numFmtId="0" fontId="14" fillId="0" borderId="14" xfId="0" applyFont="1" applyFill="1" applyBorder="1" applyAlignment="1">
      <alignment horizontal="left" vertical="top" wrapText="1"/>
    </xf>
    <xf numFmtId="0" fontId="14" fillId="0" borderId="15" xfId="0" applyFont="1" applyFill="1" applyBorder="1" applyAlignment="1">
      <alignment horizontal="left" vertical="top" wrapText="1"/>
    </xf>
    <xf numFmtId="0" fontId="0" fillId="0" borderId="0" xfId="0" applyAlignment="1">
      <alignment horizontal="left" wrapText="1"/>
    </xf>
    <xf numFmtId="0" fontId="0" fillId="0" borderId="0" xfId="0" applyAlignment="1">
      <alignment horizontal="left"/>
    </xf>
    <xf numFmtId="165" fontId="12" fillId="11" borderId="5" xfId="0" applyNumberFormat="1" applyFont="1" applyFill="1" applyBorder="1" applyAlignment="1" applyProtection="1">
      <alignment horizontal="center"/>
      <protection locked="0"/>
    </xf>
    <xf numFmtId="165" fontId="12" fillId="11" borderId="6" xfId="0" applyNumberFormat="1" applyFont="1" applyFill="1" applyBorder="1" applyAlignment="1" applyProtection="1">
      <alignment horizontal="center"/>
      <protection locked="0"/>
    </xf>
    <xf numFmtId="165" fontId="12" fillId="11" borderId="7" xfId="0" applyNumberFormat="1" applyFont="1" applyFill="1" applyBorder="1" applyAlignment="1" applyProtection="1">
      <alignment horizontal="center"/>
      <protection locked="0"/>
    </xf>
    <xf numFmtId="0" fontId="14" fillId="0" borderId="14" xfId="0" applyFont="1" applyFill="1" applyBorder="1" applyAlignment="1">
      <alignment horizontal="left" vertical="top" wrapText="1"/>
    </xf>
    <xf numFmtId="0" fontId="14" fillId="0" borderId="15" xfId="0" applyFont="1" applyFill="1" applyBorder="1" applyAlignment="1">
      <alignment horizontal="left" vertical="top" wrapText="1"/>
    </xf>
    <xf numFmtId="0" fontId="13" fillId="13" borderId="12" xfId="0" applyFont="1" applyFill="1" applyBorder="1" applyAlignment="1">
      <alignment horizontal="left" vertical="top" wrapText="1"/>
    </xf>
    <xf numFmtId="0" fontId="13" fillId="13" borderId="19" xfId="0" applyFont="1" applyFill="1" applyBorder="1" applyAlignment="1">
      <alignment horizontal="left" vertical="top" wrapText="1"/>
    </xf>
    <xf numFmtId="0" fontId="15" fillId="15" borderId="12" xfId="0" applyFont="1" applyFill="1" applyBorder="1" applyAlignment="1">
      <alignment horizontal="left" vertical="top" wrapText="1"/>
    </xf>
    <xf numFmtId="0" fontId="15" fillId="15" borderId="13" xfId="0" applyFont="1" applyFill="1" applyBorder="1" applyAlignment="1">
      <alignment horizontal="left" vertical="top" wrapText="1"/>
    </xf>
    <xf numFmtId="0" fontId="19" fillId="15" borderId="23" xfId="0" applyFont="1" applyFill="1" applyBorder="1" applyAlignment="1">
      <alignment horizontal="left" vertical="top" wrapText="1"/>
    </xf>
    <xf numFmtId="0" fontId="19" fillId="15" borderId="24" xfId="0" applyFont="1" applyFill="1" applyBorder="1" applyAlignment="1">
      <alignment horizontal="left" vertical="top" wrapText="1"/>
    </xf>
    <xf numFmtId="0" fontId="19" fillId="15" borderId="25" xfId="0" applyFont="1" applyFill="1" applyBorder="1"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left" wrapText="1"/>
    </xf>
    <xf numFmtId="0" fontId="0" fillId="0" borderId="0" xfId="0" applyAlignment="1">
      <alignment horizontal="left"/>
    </xf>
    <xf numFmtId="0" fontId="7" fillId="0" borderId="0" xfId="0" applyFont="1" applyAlignment="1">
      <alignment horizontal="left" wrapText="1"/>
    </xf>
    <xf numFmtId="0" fontId="5" fillId="0" borderId="0" xfId="0" applyFont="1" applyAlignment="1">
      <alignment horizontal="left" vertical="top" wrapText="1"/>
    </xf>
    <xf numFmtId="0" fontId="2" fillId="8" borderId="20" xfId="0" applyFont="1" applyFill="1" applyBorder="1" applyAlignment="1">
      <alignment horizontal="left"/>
    </xf>
    <xf numFmtId="0" fontId="2" fillId="8" borderId="22" xfId="0" applyFont="1" applyFill="1" applyBorder="1" applyAlignment="1">
      <alignment horizontal="left"/>
    </xf>
  </cellXfs>
  <cellStyles count="7">
    <cellStyle name="Check Cell" xfId="1" builtinId="23"/>
    <cellStyle name="Hyperlink" xfId="4" builtinId="8"/>
    <cellStyle name="Input" xfId="3" builtinId="20"/>
    <cellStyle name="Normal" xfId="0" builtinId="0"/>
    <cellStyle name="Normal 2" xfId="2" xr:uid="{00000000-0005-0000-0000-000004000000}"/>
    <cellStyle name="Normal 2 2" xfId="5" xr:uid="{7D756C6E-AA5B-4733-B3FB-77317154695B}"/>
    <cellStyle name="Normal 5" xfId="6" xr:uid="{3F3779EB-C8F6-471A-B42E-6D4E81FDA7C1}"/>
  </cellStyles>
  <dxfs count="93">
    <dxf>
      <numFmt numFmtId="19" formatCode="m/d/yyyy"/>
    </dxf>
    <dxf>
      <font>
        <b/>
        <i val="0"/>
        <strike val="0"/>
        <condense val="0"/>
        <extend val="0"/>
        <outline val="0"/>
        <shadow val="0"/>
        <u val="none"/>
        <vertAlign val="baseline"/>
        <sz val="11"/>
        <color theme="1"/>
        <name val="Calibri"/>
        <family val="2"/>
        <scheme val="minor"/>
      </font>
    </dxf>
    <dxf>
      <numFmt numFmtId="0" formatCode="General"/>
    </dxf>
    <dxf>
      <numFmt numFmtId="14" formatCode="0.00%"/>
    </dxf>
    <dxf>
      <numFmt numFmtId="30" formatCode="@"/>
    </dxf>
    <dxf>
      <numFmt numFmtId="19" formatCode="m/d/yyyy"/>
      <protection locked="0" hidden="0"/>
    </dxf>
    <dxf>
      <numFmt numFmtId="19" formatCode="m/d/yyyy"/>
      <protection locked="0" hidden="0"/>
    </dxf>
    <dxf>
      <numFmt numFmtId="19" formatCode="m/d/yyyy"/>
      <protection locked="0" hidden="0"/>
    </dxf>
    <dxf>
      <numFmt numFmtId="19" formatCode="m/d/yyyy"/>
      <protection locked="0" hidden="0"/>
    </dxf>
    <dxf>
      <numFmt numFmtId="30" formatCode="@"/>
    </dxf>
    <dxf>
      <numFmt numFmtId="19" formatCode="m/d/yyyy"/>
    </dxf>
    <dxf>
      <numFmt numFmtId="19" formatCode="m/d/yyyy"/>
    </dxf>
    <dxf>
      <numFmt numFmtId="19" formatCode="m/d/yyyy"/>
      <protection locked="0" hidden="0"/>
    </dxf>
    <dxf>
      <numFmt numFmtId="19" formatCode="m/d/yyyy"/>
    </dxf>
    <dxf>
      <numFmt numFmtId="1" formatCode="0"/>
      <protection locked="0" hidden="0"/>
    </dxf>
    <dxf>
      <numFmt numFmtId="19" formatCode="m/d/yyyy"/>
      <protection locked="0" hidden="0"/>
    </dxf>
    <dxf>
      <numFmt numFmtId="1" formatCode="0"/>
      <protection locked="0" hidden="0"/>
    </dxf>
    <dxf>
      <numFmt numFmtId="167" formatCode="0.0"/>
      <protection locked="0" hidden="0"/>
    </dxf>
    <dxf>
      <numFmt numFmtId="1" formatCode="0"/>
      <protection locked="0" hidden="0"/>
    </dxf>
    <dxf>
      <numFmt numFmtId="1" formatCode="0"/>
      <protection locked="0" hidden="0"/>
    </dxf>
    <dxf>
      <numFmt numFmtId="166" formatCode="&quot;$&quot;#,##0.00"/>
      <protection locked="0" hidden="0"/>
    </dxf>
    <dxf>
      <numFmt numFmtId="1" formatCode="0"/>
      <protection locked="0" hidden="0"/>
    </dxf>
    <dxf>
      <numFmt numFmtId="30" formatCode="@"/>
      <protection locked="0" hidden="0"/>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fill>
        <patternFill>
          <bgColor rgb="FFFFFF00"/>
        </patternFill>
      </fill>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alignment horizontal="left" vertical="bottom" textRotation="0" wrapText="0" indent="0" justifyLastLine="0" shrinkToFit="0" readingOrder="0"/>
    </dxf>
    <dxf>
      <numFmt numFmtId="19" formatCode="m/d/yyyy"/>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numFmt numFmtId="0" formatCode="General"/>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numFmt numFmtId="0" formatCode="General"/>
      <alignment horizontal="left" vertical="bottom" textRotation="0" wrapText="0" indent="0" justifyLastLine="0" shrinkToFit="0" readingOrder="0"/>
    </dxf>
    <dxf>
      <numFmt numFmtId="0" formatCode="General"/>
      <alignment horizontal="left" vertical="bottom" textRotation="0" wrapText="0" indent="0" justifyLastLine="0" shrinkToFit="0" readingOrder="0"/>
    </dxf>
    <dxf>
      <numFmt numFmtId="14" formatCode="0.00%"/>
      <alignment horizontal="left" vertical="bottom" textRotation="0" wrapText="0" indent="0" justifyLastLine="0" shrinkToFit="0" readingOrder="0"/>
    </dxf>
    <dxf>
      <alignment horizontal="left" vertical="bottom" textRotation="0" wrapText="0" indent="0" justifyLastLine="0" shrinkToFit="0" readingOrder="0"/>
    </dxf>
    <dxf>
      <numFmt numFmtId="19" formatCode="m/d/yyyy"/>
      <alignment horizontal="left" vertical="bottom" textRotation="0" wrapText="0" indent="0" justifyLastLine="0" shrinkToFit="0" readingOrder="0"/>
      <protection locked="0" hidden="0"/>
    </dxf>
    <dxf>
      <numFmt numFmtId="168" formatCode="0.000000"/>
      <alignment horizontal="left" vertical="bottom" textRotation="0" wrapText="0" indent="0" justifyLastLine="0" shrinkToFit="0" readingOrder="0"/>
    </dxf>
    <dxf>
      <numFmt numFmtId="168" formatCode="0.000000"/>
      <alignment horizontal="left" vertical="bottom" textRotation="0" wrapText="0" indent="0" justifyLastLine="0" shrinkToFit="0" readingOrder="0"/>
    </dxf>
    <dxf>
      <alignment horizontal="left" vertical="bottom" textRotation="0" wrapText="0" indent="0" justifyLastLine="0" shrinkToFit="0" readingOrder="0"/>
    </dxf>
    <dxf>
      <numFmt numFmtId="30" formatCode="@"/>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numFmt numFmtId="19" formatCode="m/d/yyyy"/>
      <alignment horizontal="left" vertical="bottom" textRotation="0" wrapText="0" indent="0" justifyLastLine="0" shrinkToFit="0" readingOrder="0"/>
      <protection locked="0" hidden="0"/>
    </dxf>
    <dxf>
      <numFmt numFmtId="19" formatCode="m/d/yyyy"/>
      <alignment horizontal="left" vertical="bottom" textRotation="0" wrapText="0" indent="0" justifyLastLine="0" shrinkToFit="0" readingOrder="0"/>
      <protection locked="0" hidden="0"/>
    </dxf>
    <dxf>
      <alignment horizontal="left" vertical="bottom" textRotation="0" wrapText="0" indent="0" justifyLastLine="0" shrinkToFit="0" readingOrder="0"/>
    </dxf>
    <dxf>
      <numFmt numFmtId="19" formatCode="m/d/yyyy"/>
      <alignment horizontal="left" vertical="bottom" textRotation="0" wrapText="0" indent="0" justifyLastLine="0" shrinkToFit="0" readingOrder="0"/>
      <protection locked="0" hidden="0"/>
    </dxf>
    <dxf>
      <alignment horizontal="left" vertical="bottom" textRotation="0" wrapText="0" indent="0" justifyLastLine="0" shrinkToFit="0" readingOrder="0"/>
    </dxf>
    <dxf>
      <alignment horizontal="left" vertical="bottom" textRotation="0" wrapText="0" indent="0" justifyLastLine="0" shrinkToFit="0" readingOrder="0"/>
    </dxf>
    <dxf>
      <numFmt numFmtId="19" formatCode="m/d/yyyy"/>
      <alignment horizontal="left" vertical="bottom" textRotation="0" wrapText="0" indent="0" justifyLastLine="0" shrinkToFit="0" readingOrder="0"/>
    </dxf>
    <dxf>
      <alignment horizontal="left" vertical="bottom" textRotation="0" wrapText="0" indent="0" justifyLastLine="0" shrinkToFit="0" readingOrder="0"/>
    </dxf>
    <dxf>
      <numFmt numFmtId="19" formatCode="m/d/yyyy"/>
      <alignment horizontal="left" vertical="bottom" textRotation="0" wrapText="0" indent="0" justifyLastLine="0" shrinkToFit="0" readingOrder="0"/>
    </dxf>
    <dxf>
      <alignment horizontal="left" vertical="bottom" textRotation="0" wrapText="0" indent="0" justifyLastLine="0" shrinkToFit="0" readingOrder="0"/>
    </dxf>
    <dxf>
      <numFmt numFmtId="19" formatCode="m/d/yyyy"/>
      <alignment horizontal="left" vertical="bottom" textRotation="0" wrapText="0" indent="0" justifyLastLine="0" shrinkToFit="0" readingOrder="0"/>
    </dxf>
    <dxf>
      <numFmt numFmtId="0" formatCode="General"/>
      <alignment horizontal="left" vertical="bottom" textRotation="0" wrapText="0" indent="0" justifyLastLine="0" shrinkToFit="0" readingOrder="0"/>
    </dxf>
    <dxf>
      <numFmt numFmtId="30" formatCode="@"/>
      <alignment horizontal="left" vertical="bottom" textRotation="0" wrapText="0" indent="0" justifyLastLine="0" shrinkToFit="0" readingOrder="0"/>
      <protection locked="1" hidden="0"/>
    </dxf>
    <dxf>
      <numFmt numFmtId="167" formatCode="0.0"/>
      <alignment horizontal="left" vertical="bottom" textRotation="0" wrapText="0" indent="0" justifyLastLine="0" shrinkToFit="0" readingOrder="0"/>
      <protection locked="0" hidden="0"/>
    </dxf>
    <dxf>
      <numFmt numFmtId="1" formatCode="0"/>
      <alignment horizontal="left" vertical="bottom" textRotation="0" wrapText="0" indent="0" justifyLastLine="0" shrinkToFit="0" readingOrder="0"/>
      <protection locked="0" hidden="0"/>
    </dxf>
    <dxf>
      <numFmt numFmtId="19" formatCode="m/d/yyyy"/>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numFmt numFmtId="1" formatCode="0"/>
      <alignment horizontal="left" vertical="bottom" textRotation="0" wrapText="0" indent="0" justifyLastLine="0" shrinkToFit="0" readingOrder="0"/>
      <protection locked="0" hidden="0"/>
    </dxf>
    <dxf>
      <alignment horizontal="left" vertical="bottom" textRotation="0" wrapText="0" indent="0" justifyLastLine="0" shrinkToFit="0" readingOrder="0"/>
    </dxf>
    <dxf>
      <numFmt numFmtId="19" formatCode="m/d/yyyy"/>
      <alignment horizontal="left" vertical="bottom" textRotation="0" wrapText="0" indent="0" justifyLastLine="0" shrinkToFit="0" readingOrder="0"/>
      <protection locked="0" hidden="0"/>
    </dxf>
    <dxf>
      <numFmt numFmtId="0" formatCode="General"/>
      <alignment horizontal="left" vertical="bottom" textRotation="0" wrapText="0" indent="0" justifyLastLine="0" shrinkToFit="0" readingOrder="0"/>
      <protection locked="0" hidden="0"/>
    </dxf>
    <dxf>
      <numFmt numFmtId="166" formatCode="&quot;$&quot;#,##0.00"/>
      <alignment horizontal="left" vertical="bottom" textRotation="0" wrapText="0" indent="0" justifyLastLine="0" shrinkToFit="0" readingOrder="0"/>
      <protection locked="0" hidden="0"/>
    </dxf>
    <dxf>
      <numFmt numFmtId="1" formatCode="0"/>
      <alignment horizontal="left" vertical="bottom" textRotation="0" wrapText="0" indent="0" justifyLastLine="0" shrinkToFit="0" readingOrder="0"/>
    </dxf>
    <dxf>
      <alignment horizontal="left" textRotation="0" indent="0" justifyLastLine="0" shrinkToFit="0" readingOrder="0"/>
    </dxf>
    <dxf>
      <border outline="0">
        <top style="thin">
          <color indexed="64"/>
        </top>
      </border>
    </dxf>
    <dxf>
      <border outline="0">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rgb="FFBDD7EE"/>
        </patternFill>
      </fill>
    </dxf>
    <dxf>
      <fill>
        <patternFill>
          <bgColor rgb="FFBDD7EE"/>
        </patternFill>
      </fill>
    </dxf>
    <dxf>
      <fill>
        <patternFill>
          <bgColor rgb="FFBDD7EE"/>
        </patternFill>
      </fill>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rgb="FFBDD7EE"/>
        </patternFill>
      </fill>
    </dxf>
    <dxf>
      <fill>
        <patternFill>
          <bgColor rgb="FFBDD7EE"/>
        </patternFill>
      </fill>
    </dxf>
    <dxf>
      <fill>
        <patternFill>
          <bgColor rgb="FFFFFF00"/>
        </patternFill>
      </fill>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rgb="FFFFFF00"/>
        </patternFill>
      </fill>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rgb="FFFFCCCC"/>
        </patternFill>
      </fill>
      <border>
        <left style="thin">
          <color rgb="FFFF0000"/>
        </left>
        <right style="thin">
          <color rgb="FFFF0000"/>
        </right>
        <top style="thin">
          <color rgb="FFFF0000"/>
        </top>
        <bottom style="thin">
          <color rgb="FFFF0000"/>
        </bottom>
        <vertical/>
        <horizontal/>
      </border>
    </dxf>
  </dxfs>
  <tableStyles count="0" defaultTableStyle="TableStyleMedium2" defaultPivotStyle="PivotStyleLight16"/>
  <colors>
    <mruColors>
      <color rgb="FFFFCCCC"/>
      <color rgb="FFFF99CC"/>
      <color rgb="FFFFD700"/>
      <color rgb="FFBDD7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Records" displayName="Records" ref="A1:AW18" totalsRowShown="0" headerRowDxfId="77" headerRowBorderDxfId="76" tableBorderDxfId="75">
  <autoFilter ref="A1:AW18" xr:uid="{00000000-0009-0000-0100-000002000000}"/>
  <tableColumns count="49">
    <tableColumn id="75" xr3:uid="{D2B64A24-C5B5-4C39-A788-DD5B20A4ED84}" name="DOD BMP ID"/>
    <tableColumn id="2" xr3:uid="{00000000-0010-0000-0000-000002000000}" name="BMP Status" dataDxfId="74"/>
    <tableColumn id="3" xr3:uid="{00000000-0010-0000-0000-000003000000}" name="Year Funded" dataDxfId="73"/>
    <tableColumn id="76" xr3:uid="{DF301829-4C2D-4456-B17E-D6F8FA18948F}" name="BMP Cost" dataDxfId="72"/>
    <tableColumn id="77" xr3:uid="{1A8BE66E-E634-4C75-BF49-51C968DEDA95}" name="Contract No." dataDxfId="71"/>
    <tableColumn id="79" xr3:uid="{9F703F16-6F66-45D8-AC5E-59D50CCC0810}" name="Contact Name" dataDxfId="70"/>
    <tableColumn id="80" xr3:uid="{6DEEDDD7-CFFC-447D-A623-E026509AE0E0}" name="Agency Name" dataDxfId="69"/>
    <tableColumn id="81" xr3:uid="{1CBE6152-059A-4EFD-836D-3167951C1491}" name="Project Title" dataDxfId="68"/>
    <tableColumn id="82" xr3:uid="{A267640C-F2AA-43BD-8A60-BA6A7A23190C}" name="Project Description" dataDxfId="67"/>
    <tableColumn id="8" xr3:uid="{4D1F917C-74C3-49F2-9B9F-6BD1119FB97E}" name="BMP ID" dataDxfId="66">
      <calculatedColumnFormula>IFERROR(INDEX('BMP List'!E:E,MATCH(Records[[#This Row],[BMP Name]],'BMP List'!$A:$A,0)),"")</calculatedColumnFormula>
    </tableColumn>
    <tableColumn id="1" xr3:uid="{05495FB4-EFDA-4503-9C77-7BBD1FEE13D4}" name="Date Installed" dataDxfId="65"/>
    <tableColumn id="83" xr3:uid="{93C65DBF-7E5B-4CE1-8580-E1581F306AFC}" name="BMP Name" dataDxfId="64"/>
    <tableColumn id="84" xr3:uid="{C8208A8C-76A5-4E47-B650-4C76DD35C1FC}" name="BMP Value" dataDxfId="63"/>
    <tableColumn id="85" xr3:uid="{4BBCEFF8-C353-490C-A5B8-86F0933FDC91}" name="BMP Unit" dataDxfId="62">
      <calculatedColumnFormula>IFERROR(INDEX('BMP List'!H:H,MATCH(Records[[#This Row],[BMP Name]],'BMP List'!$A:$A,0)),"")</calculatedColumnFormula>
    </tableColumn>
    <tableColumn id="86" xr3:uid="{294E1C4C-8B2A-4990-A20B-41D5F426523C}" name="BMP CATEGORY" dataDxfId="61">
      <calculatedColumnFormula>IFERROR(INDEX('BMP List'!D:D,MATCH(Records[[#This Row],[BMP Name]],'BMP List'!$A:$A,0)),"")</calculatedColumnFormula>
    </tableColumn>
    <tableColumn id="4" xr3:uid="{059A7591-09CB-4F52-89F8-4A10D96FD6AC}" name="Inspection Date" dataDxfId="60"/>
    <tableColumn id="5" xr3:uid="{53B530E0-8094-4206-BE8B-9CE30FCE938B}" name="Inspection Status" dataDxfId="59"/>
    <tableColumn id="88" xr3:uid="{DBA022C1-7D16-4428-97F4-E0B7CE6AA0F0}" name="Maintenance Date" dataDxfId="58"/>
    <tableColumn id="89" xr3:uid="{AAE52749-8932-4AF9-9046-C44FDF4D7722}" name="Maintenance Needed" dataDxfId="57"/>
    <tableColumn id="6" xr3:uid="{B259A479-D43C-4E0A-8A57-2D567D04E7D1}" name="Reinspection Date" dataDxfId="56"/>
    <tableColumn id="7" xr3:uid="{7A0DF6EB-C430-45F4-98E0-936937A5FC74}" name="Reinspection Status" dataDxfId="55"/>
    <tableColumn id="90" xr3:uid="{6F3C2170-B2B4-4CAE-AAB6-772813BDC628}" name="DEC Region" dataDxfId="54"/>
    <tableColumn id="91" xr3:uid="{ED3C2AC4-9B80-4C9F-BC6F-6BF0A0AC968D}" name="Federal Facility" dataDxfId="53"/>
    <tableColumn id="94" xr3:uid="{D13DE443-2AAF-4467-A94C-53F488F46F9B}" name="Site Address" dataDxfId="52"/>
    <tableColumn id="95" xr3:uid="{CC6C4371-B07C-4737-87C8-D4FA2DADF3BF}" name="Municipality" dataDxfId="51"/>
    <tableColumn id="97" xr3:uid="{8F9EA6BD-E545-47E2-ACDF-681DD7CC7BFF}" name="County" dataDxfId="50"/>
    <tableColumn id="99" xr3:uid="{ABB10FBC-391A-45FB-971C-997B01909FF4}" name="HUC 8 Name" dataDxfId="49"/>
    <tableColumn id="100" xr3:uid="{846A129E-B7F8-4B8E-BF74-D187CCD878F8}" name="HUC 8" dataDxfId="48"/>
    <tableColumn id="101" xr3:uid="{6A9BCA27-34C0-4E53-84CB-25FA6273AF82}" name="HUC 12 Name" dataDxfId="47"/>
    <tableColumn id="102" xr3:uid="{C4EEA396-F761-49FC-B485-A87BC962D612}" name="HUC 12" dataDxfId="46"/>
    <tableColumn id="103" xr3:uid="{75CC5084-6464-4ACD-91F8-73BB05D20901}" name="STATE" dataDxfId="45">
      <calculatedColumnFormula>IF(ISTEXT(L2),"NY","")</calculatedColumnFormula>
    </tableColumn>
    <tableColumn id="104" xr3:uid="{89C25661-834A-4E5A-8CBD-D5E7002AA610}" name="Latitude" dataDxfId="44"/>
    <tableColumn id="105" xr3:uid="{2FE04A78-BEB0-4407-AEC2-77815840A0A1}" name="Longitude" dataDxfId="43"/>
    <tableColumn id="106" xr3:uid="{157B1A04-219F-4F2C-AC8E-78F0641EF0B0}" name="TMDL Watershed" dataDxfId="42"/>
    <tableColumn id="107" xr3:uid="{BA1828BB-7761-4796-9582-BF32DDF90FA5}" name="WLPWL ID Name" dataDxfId="41"/>
    <tableColumn id="108" xr3:uid="{D7702B08-7380-4F92-B53B-158CC68D286C}" name="WLPWL ID" dataDxfId="40"/>
    <tableColumn id="109" xr3:uid="{8AD480CB-B40D-4D93-9AC5-8473DDD75719}" name="Chesapeake Bay Land Use" dataDxfId="39">
      <calculatedColumnFormula>IFERROR(INDEX('BMP List'!J:J,MATCH(Records[[#This Row],[BMP Name]],'BMP List'!A:A)),"")</calculatedColumnFormula>
    </tableColumn>
    <tableColumn id="110" xr3:uid="{14D3F278-36E2-408E-BA7C-5C437C1AD6CA}" name="Land Use Selection" dataDxfId="38">
      <calculatedColumnFormula>IFERROR(INDEX('BMP List'!I:I,MATCH(Records[[#This Row],[BMP Name]],'BMP List'!A:A)),"")</calculatedColumnFormula>
    </tableColumn>
    <tableColumn id="113" xr3:uid="{0989B7BF-42C6-4C65-A607-77F023F4C8F8}" name="319 Grant No." dataDxfId="37"/>
    <tableColumn id="114" xr3:uid="{469C650D-BBD3-452C-888A-A5ED7FF2A87F}" name="GRTS Project No." dataDxfId="36"/>
    <tableColumn id="115" xr3:uid="{1FB4943E-F0BD-4686-9CA3-1BC2C8176FC3}" name="State Project No." dataDxfId="35"/>
    <tableColumn id="116" xr3:uid="{0C2949FF-7DD4-45FA-9F12-9064DA9F9645}" name="Statewide Project" dataDxfId="34">
      <calculatedColumnFormula>IF(AND(ISBLANK(Records[[#This Row],[BMP Status]]),Records[[#This Row],[BMP Name]]),"","N")</calculatedColumnFormula>
    </tableColumn>
    <tableColumn id="117" xr3:uid="{118896C4-9BF9-4DD8-B6B1-FCBFE0E14656}" name="Status Of TMDL" dataDxfId="33"/>
    <tableColumn id="118" xr3:uid="{8052F51F-ABBF-421B-8B9B-8352BA47BE13}" name="Appropriation Year" dataDxfId="32"/>
    <tableColumn id="119" xr3:uid="{2B6B8E8E-C917-4C5D-97BF-6FC343364593}" name="State Funds" dataDxfId="31"/>
    <tableColumn id="120" xr3:uid="{30444E42-27ED-4D36-8F39-B9EB5C801319}" name="State In Kind Funds" dataDxfId="30"/>
    <tableColumn id="121" xr3:uid="{A20CD7E9-610E-40E9-859D-42ADF4A3444F}" name="Local Funds" dataDxfId="29"/>
    <tableColumn id="122" xr3:uid="{E20E7CF9-38AE-4D12-A7D4-37988C0B38DF}" name="Project Start Date" dataDxfId="28"/>
    <tableColumn id="128" xr3:uid="{A73C041F-F771-40CC-A414-F65F1DFB9F2C}" name="Comments" dataDxfId="27"/>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A1:CU2" totalsRowShown="0">
  <autoFilter ref="A1:CU2" xr:uid="{00000000-0009-0000-0100-000001000000}"/>
  <tableColumns count="99">
    <tableColumn id="1" xr3:uid="{00000000-0010-0000-0100-000001000000}" name="DOD BMP ID"/>
    <tableColumn id="2" xr3:uid="{00000000-0010-0000-0100-000002000000}" name="BMP Status" dataDxfId="22"/>
    <tableColumn id="3" xr3:uid="{00000000-0010-0000-0100-000003000000}" name="Year Funded" dataDxfId="21"/>
    <tableColumn id="4" xr3:uid="{00000000-0010-0000-0100-000004000000}" name="BMP Cost" dataDxfId="20"/>
    <tableColumn id="5" xr3:uid="{00000000-0010-0000-0100-000005000000}" name="Contract No." dataDxfId="19"/>
    <tableColumn id="7" xr3:uid="{00000000-0010-0000-0100-000007000000}" name="Contact Name"/>
    <tableColumn id="8" xr3:uid="{00000000-0010-0000-0100-000008000000}" name="Agency Name" dataDxfId="18"/>
    <tableColumn id="9" xr3:uid="{00000000-0010-0000-0100-000009000000}" name="Project Title" dataDxfId="17"/>
    <tableColumn id="10" xr3:uid="{00000000-0010-0000-0100-00000A000000}" name="Project Description"/>
    <tableColumn id="15" xr3:uid="{15AC4323-8BB7-45DB-8049-433E768393F2}" name="BMP ID" dataDxfId="16"/>
    <tableColumn id="20" xr3:uid="{6D250674-2ADB-4682-ADE5-03C186EAC8BD}" name="Date Installed" dataDxfId="15"/>
    <tableColumn id="11" xr3:uid="{00000000-0010-0000-0100-00000B000000}" name="BMP NAME" dataDxfId="14"/>
    <tableColumn id="12" xr3:uid="{00000000-0010-0000-0100-00000C000000}" name="BMP Value"/>
    <tableColumn id="13" xr3:uid="{00000000-0010-0000-0100-00000D000000}" name="BMP Unit"/>
    <tableColumn id="14" xr3:uid="{00000000-0010-0000-0100-00000E000000}" name="BMP CATEGORY"/>
    <tableColumn id="23" xr3:uid="{16F41B58-B028-4BCF-B2FF-4C50B2F71969}" name="Inspection Date" dataDxfId="13"/>
    <tableColumn id="52" xr3:uid="{BDCDE6C1-99BD-4E2E-8DE4-DB0D1D861D68}" name="Inspection Status"/>
    <tableColumn id="16" xr3:uid="{00000000-0010-0000-0100-000010000000}" name="MAINTENANCE DATE" dataDxfId="12"/>
    <tableColumn id="17" xr3:uid="{00000000-0010-0000-0100-000011000000}" name="MAINTENANCE NEEDED" dataDxfId="11"/>
    <tableColumn id="53" xr3:uid="{880A217F-708B-4897-9143-63B35EDE30FA}" name="Reinspection Date" dataDxfId="10"/>
    <tableColumn id="55" xr3:uid="{3DE5FDD0-2CF1-46CB-8506-276981D99BD1}" name="Reinspection Status" dataDxfId="9"/>
    <tableColumn id="18" xr3:uid="{00000000-0010-0000-0100-000012000000}" name="DEC Region"/>
    <tableColumn id="19" xr3:uid="{00000000-0010-0000-0100-000013000000}" name="Federal Facility"/>
    <tableColumn id="21" xr3:uid="{00000000-0010-0000-0100-000015000000}" name="SITE ADDRESS" dataDxfId="8"/>
    <tableColumn id="22" xr3:uid="{00000000-0010-0000-0100-000016000000}" name="Municipality"/>
    <tableColumn id="24" xr3:uid="{00000000-0010-0000-0100-000018000000}" name="COUNTY"/>
    <tableColumn id="25" xr3:uid="{00000000-0010-0000-0100-000019000000}" name="HUC 8 Name" dataDxfId="7"/>
    <tableColumn id="26" xr3:uid="{00000000-0010-0000-0100-00001A000000}" name="HUC 8" dataDxfId="6"/>
    <tableColumn id="27" xr3:uid="{00000000-0010-0000-0100-00001B000000}" name="HUC 12 Name"/>
    <tableColumn id="28" xr3:uid="{00000000-0010-0000-0100-00001C000000}" name="HUC 12"/>
    <tableColumn id="29" xr3:uid="{00000000-0010-0000-0100-00001D000000}" name="STATE" dataDxfId="5"/>
    <tableColumn id="30" xr3:uid="{00000000-0010-0000-0100-00001E000000}" name="LATITUDE"/>
    <tableColumn id="31" xr3:uid="{00000000-0010-0000-0100-00001F000000}" name="LONGITUDE"/>
    <tableColumn id="32" xr3:uid="{00000000-0010-0000-0100-000020000000}" name="TMDL Watershed"/>
    <tableColumn id="33" xr3:uid="{00000000-0010-0000-0100-000021000000}" name="WLPWL ID Name" dataDxfId="4"/>
    <tableColumn id="34" xr3:uid="{00000000-0010-0000-0100-000022000000}" name="WLPWL ID"/>
    <tableColumn id="35" xr3:uid="{00000000-0010-0000-0100-000023000000}" name="Chesapeake Bay Land Use"/>
    <tableColumn id="36" xr3:uid="{00000000-0010-0000-0100-000024000000}" name="Land Use Selection" dataDxfId="3"/>
    <tableColumn id="39" xr3:uid="{00000000-0010-0000-0100-000027000000}" name="319 Grant No."/>
    <tableColumn id="40" xr3:uid="{00000000-0010-0000-0100-000028000000}" name="GRTS Project No."/>
    <tableColumn id="41" xr3:uid="{00000000-0010-0000-0100-000029000000}" name="State Project No."/>
    <tableColumn id="42" xr3:uid="{00000000-0010-0000-0100-00002A000000}" name="Statewide Project"/>
    <tableColumn id="43" xr3:uid="{00000000-0010-0000-0100-00002B000000}" name="Status Of TMDL"/>
    <tableColumn id="44" xr3:uid="{00000000-0010-0000-0100-00002C000000}" name="Appropriation Year"/>
    <tableColumn id="45" xr3:uid="{00000000-0010-0000-0100-00002D000000}" name="State Funds"/>
    <tableColumn id="46" xr3:uid="{00000000-0010-0000-0100-00002E000000}" name="State In Kind Funds"/>
    <tableColumn id="47" xr3:uid="{00000000-0010-0000-0100-00002F000000}" name="Local Funds"/>
    <tableColumn id="48" xr3:uid="{00000000-0010-0000-0100-000030000000}" name="Project Start Date"/>
    <tableColumn id="54" xr3:uid="{00000000-0010-0000-0100-000036000000}" name="Comments" dataDxfId="2"/>
    <tableColumn id="56" xr3:uid="{00000000-0010-0000-0100-000038000000}" name="DOD BMP ID Status Change">
      <calculatedColumnFormula>IF(B2&lt;&gt;INDEX('BMP Records'!B:B,MATCH('BMP Records'!#REF!,'BMP Records'!$A:$A,0)),1,0)</calculatedColumnFormula>
    </tableColumn>
    <tableColumn id="57" xr3:uid="{00000000-0010-0000-0100-000039000000}" name="BMP Status Status Change">
      <calculatedColumnFormula>IF(C2&lt;&gt;INDEX('BMP Records'!C:C,MATCH('BMP Records'!#REF!,'BMP Records'!$A:$A,0)),1,0)</calculatedColumnFormula>
    </tableColumn>
    <tableColumn id="58" xr3:uid="{00000000-0010-0000-0100-00003A000000}" name="Year Funded Status Change">
      <calculatedColumnFormula>IF(D2&lt;&gt;INDEX('BMP Records'!D:D,MATCH('BMP Records'!#REF!,'BMP Records'!$A:$A,0)),1,0)</calculatedColumnFormula>
    </tableColumn>
    <tableColumn id="59" xr3:uid="{00000000-0010-0000-0100-00003B000000}" name="BMP Cost Status Change">
      <calculatedColumnFormula>IF(E2&lt;&gt;INDEX('BMP Records'!E:E,MATCH('BMP Records'!#REF!,'BMP Records'!$A:$A,0)),1,0)</calculatedColumnFormula>
    </tableColumn>
    <tableColumn id="60" xr3:uid="{00000000-0010-0000-0100-00003C000000}" name="Contract No. Status Change">
      <calculatedColumnFormula>IF(F2&lt;&gt;INDEX('BMP Records'!F:F,MATCH('BMP Records'!#REF!,'BMP Records'!$A:$A,0)),1,0)</calculatedColumnFormula>
    </tableColumn>
    <tableColumn id="61" xr3:uid="{00000000-0010-0000-0100-00003D000000}" name="Contact Name Status Change">
      <calculatedColumnFormula>IF(G2&lt;&gt;INDEX('BMP Records'!G:G,MATCH('BMP Records'!#REF!,'BMP Records'!$A:$A,0)),1,0)</calculatedColumnFormula>
    </tableColumn>
    <tableColumn id="62" xr3:uid="{00000000-0010-0000-0100-00003E000000}" name="Agency Name Status Change">
      <calculatedColumnFormula>IF(H2&lt;&gt;INDEX('BMP Records'!H:H,MATCH('BMP Records'!#REF!,'BMP Records'!$A:$A,0)),1,0)</calculatedColumnFormula>
    </tableColumn>
    <tableColumn id="63" xr3:uid="{00000000-0010-0000-0100-00003F000000}" name="Project Title Status Change">
      <calculatedColumnFormula>IF(I2&lt;&gt;INDEX('BMP Records'!I:I,MATCH('BMP Records'!#REF!,'BMP Records'!$A:$A,0)),1,0)</calculatedColumnFormula>
    </tableColumn>
    <tableColumn id="64" xr3:uid="{00000000-0010-0000-0100-000040000000}" name="Project Description Status Change">
      <calculatedColumnFormula>IF(J2&lt;&gt;INDEX('BMP Records'!J:J,MATCH('BMP Records'!#REF!,'BMP Records'!$A:$A,0)),1,0)</calculatedColumnFormula>
    </tableColumn>
    <tableColumn id="65" xr3:uid="{00000000-0010-0000-0100-000041000000}" name="BMP ID Status Change">
      <calculatedColumnFormula>IF(K2&lt;&gt;INDEX('BMP Records'!K:K,MATCH('BMP Records'!#REF!,'BMP Records'!$A:$A,0)),1,0)</calculatedColumnFormula>
    </tableColumn>
    <tableColumn id="66" xr3:uid="{00000000-0010-0000-0100-000042000000}" name="Date Installed Status Change">
      <calculatedColumnFormula>IF(L2&lt;&gt;INDEX('BMP Records'!L:L,MATCH('BMP Records'!#REF!,'BMP Records'!$A:$A,0)),1,0)</calculatedColumnFormula>
    </tableColumn>
    <tableColumn id="67" xr3:uid="{00000000-0010-0000-0100-000043000000}" name="BMP NAME Status Change">
      <calculatedColumnFormula>IF(M2&lt;&gt;INDEX('BMP Records'!M:M,MATCH('BMP Records'!#REF!,'BMP Records'!$A:$A,0)),1,0)</calculatedColumnFormula>
    </tableColumn>
    <tableColumn id="68" xr3:uid="{00000000-0010-0000-0100-000044000000}" name="BMP Value Status Change">
      <calculatedColumnFormula>IF(N2&lt;&gt;INDEX('BMP Records'!N:N,MATCH('BMP Records'!#REF!,'BMP Records'!$A:$A,0)),1,0)</calculatedColumnFormula>
    </tableColumn>
    <tableColumn id="70" xr3:uid="{00000000-0010-0000-0100-000046000000}" name="BMP Unit Status Change">
      <calculatedColumnFormula>IF(O2&lt;&gt;INDEX('BMP Records'!O:O,MATCH('BMP Records'!#REF!,'BMP Records'!$A:$A,0)),1,0)</calculatedColumnFormula>
    </tableColumn>
    <tableColumn id="71" xr3:uid="{00000000-0010-0000-0100-000047000000}" name="BMP CATEGORY Status Change">
      <calculatedColumnFormula>IF(P2&lt;&gt;INDEX('BMP Records'!P:P,MATCH('BMP Records'!#REF!,'BMP Records'!$A:$A,0)),1,0)</calculatedColumnFormula>
    </tableColumn>
    <tableColumn id="72" xr3:uid="{00000000-0010-0000-0100-000048000000}" name="Inspection Date Status Change">
      <calculatedColumnFormula>IF(Q2&lt;&gt;INDEX('BMP Records'!Q:Q,MATCH('BMP Records'!#REF!,'BMP Records'!$A:$A,0)),1,0)</calculatedColumnFormula>
    </tableColumn>
    <tableColumn id="73" xr3:uid="{00000000-0010-0000-0100-000049000000}" name="Inspection Status Status Change">
      <calculatedColumnFormula>IF(R2&lt;&gt;INDEX('BMP Records'!R:R,MATCH('BMP Records'!#REF!,'BMP Records'!$A:$A,0)),1,0)</calculatedColumnFormula>
    </tableColumn>
    <tableColumn id="75" xr3:uid="{00000000-0010-0000-0100-00004B000000}" name="MAINTENANCE DATE Status Change">
      <calculatedColumnFormula>IF(S2&lt;&gt;INDEX('BMP Records'!S:S,MATCH('BMP Records'!#REF!,'BMP Records'!$A:$A,0)),1,0)</calculatedColumnFormula>
    </tableColumn>
    <tableColumn id="76" xr3:uid="{00000000-0010-0000-0100-00004C000000}" name="MAINTENANCE NEEDED Status Change">
      <calculatedColumnFormula>IF(T2&lt;&gt;INDEX('BMP Records'!T:T,MATCH('BMP Records'!#REF!,'BMP Records'!$A:$A,0)),1,0)</calculatedColumnFormula>
    </tableColumn>
    <tableColumn id="78" xr3:uid="{00000000-0010-0000-0100-00004E000000}" name="Reinspection Date Status Change">
      <calculatedColumnFormula>IF(U2&lt;&gt;INDEX('BMP Records'!U:U,MATCH('BMP Records'!#REF!,'BMP Records'!$A:$A,0)),1,0)</calculatedColumnFormula>
    </tableColumn>
    <tableColumn id="79" xr3:uid="{00000000-0010-0000-0100-00004F000000}" name="Reinspection Status Status Change">
      <calculatedColumnFormula>IF(V2&lt;&gt;INDEX('BMP Records'!V:V,MATCH('BMP Records'!#REF!,'BMP Records'!$A:$A,0)),1,0)</calculatedColumnFormula>
    </tableColumn>
    <tableColumn id="80" xr3:uid="{00000000-0010-0000-0100-000050000000}" name="DEC Region Status Change">
      <calculatedColumnFormula>IF(W2&lt;&gt;INDEX('BMP Records'!W:W,MATCH('BMP Records'!#REF!,'BMP Records'!$A:$A,0)),1,0)</calculatedColumnFormula>
    </tableColumn>
    <tableColumn id="81" xr3:uid="{00000000-0010-0000-0100-000051000000}" name="Federal Facility Status Change">
      <calculatedColumnFormula>IF(X2&lt;&gt;INDEX('BMP Records'!X:X,MATCH('BMP Records'!#REF!,'BMP Records'!$A:$A,0)),1,0)</calculatedColumnFormula>
    </tableColumn>
    <tableColumn id="82" xr3:uid="{00000000-0010-0000-0100-000052000000}" name="SITE ADDRESS Status Change">
      <calculatedColumnFormula>IF(Y2&lt;&gt;INDEX('BMP Records'!Y:Y,MATCH('BMP Records'!#REF!,'BMP Records'!$A:$A,0)),1,0)</calculatedColumnFormula>
    </tableColumn>
    <tableColumn id="83" xr3:uid="{00000000-0010-0000-0100-000053000000}" name="Municipality Status Change">
      <calculatedColumnFormula>IF(Z2&lt;&gt;INDEX('BMP Records'!Z:Z,MATCH('BMP Records'!#REF!,'BMP Records'!$A:$A,0)),1,0)</calculatedColumnFormula>
    </tableColumn>
    <tableColumn id="84" xr3:uid="{00000000-0010-0000-0100-000054000000}" name="COUNTY Status Change">
      <calculatedColumnFormula>IF(AA2&lt;&gt;INDEX('BMP Records'!AA:AA,MATCH('BMP Records'!#REF!,'BMP Records'!$A:$A,0)),1,0)</calculatedColumnFormula>
    </tableColumn>
    <tableColumn id="85" xr3:uid="{00000000-0010-0000-0100-000055000000}" name="HUC 8 Name Status Change">
      <calculatedColumnFormula>IF(AB2&lt;&gt;INDEX('BMP Records'!AB:AB,MATCH('BMP Records'!#REF!,'BMP Records'!$A:$A,0)),1,0)</calculatedColumnFormula>
    </tableColumn>
    <tableColumn id="86" xr3:uid="{00000000-0010-0000-0100-000056000000}" name="HUC 8 Status Change">
      <calculatedColumnFormula>IF(AC2&lt;&gt;INDEX('BMP Records'!AC:AC,MATCH('BMP Records'!#REF!,'BMP Records'!$A:$A,0)),1,0)</calculatedColumnFormula>
    </tableColumn>
    <tableColumn id="87" xr3:uid="{00000000-0010-0000-0100-000057000000}" name="HUC 12 Name Status Change">
      <calculatedColumnFormula>IF(AD2&lt;&gt;INDEX('BMP Records'!AD:AD,MATCH('BMP Records'!#REF!,'BMP Records'!$A:$A,0)),1,0)</calculatedColumnFormula>
    </tableColumn>
    <tableColumn id="88" xr3:uid="{00000000-0010-0000-0100-000058000000}" name="HUC 12 Status Change">
      <calculatedColumnFormula>IF(AE2&lt;&gt;INDEX('BMP Records'!AE:AE,MATCH('BMP Records'!#REF!,'BMP Records'!$A:$A,0)),1,0)</calculatedColumnFormula>
    </tableColumn>
    <tableColumn id="89" xr3:uid="{00000000-0010-0000-0100-000059000000}" name="STATE Status Change">
      <calculatedColumnFormula>IF(AF2&lt;&gt;INDEX('BMP Records'!AF:AF,MATCH('BMP Records'!#REF!,'BMP Records'!$A:$A,0)),1,0)</calculatedColumnFormula>
    </tableColumn>
    <tableColumn id="90" xr3:uid="{00000000-0010-0000-0100-00005A000000}" name="LATITUDE Status Change">
      <calculatedColumnFormula>IF(AG2&lt;&gt;INDEX('BMP Records'!AG:AG,MATCH('BMP Records'!#REF!,'BMP Records'!$A:$A,0)),1,0)</calculatedColumnFormula>
    </tableColumn>
    <tableColumn id="91" xr3:uid="{00000000-0010-0000-0100-00005B000000}" name="LONGITUDE Status Change">
      <calculatedColumnFormula>IF(AH2&lt;&gt;INDEX('BMP Records'!AH:AH,MATCH('BMP Records'!#REF!,'BMP Records'!$A:$A,0)),1,0)</calculatedColumnFormula>
    </tableColumn>
    <tableColumn id="92" xr3:uid="{00000000-0010-0000-0100-00005C000000}" name="TMDL Watershed Status Change">
      <calculatedColumnFormula>IF(AI2&lt;&gt;INDEX('BMP Records'!AI:AI,MATCH('BMP Records'!#REF!,'BMP Records'!$A:$A,0)),1,0)</calculatedColumnFormula>
    </tableColumn>
    <tableColumn id="93" xr3:uid="{00000000-0010-0000-0100-00005D000000}" name="WLPWL ID Name Status Change">
      <calculatedColumnFormula>IF(AJ2&lt;&gt;INDEX('BMP Records'!AJ:AJ,MATCH('BMP Records'!#REF!,'BMP Records'!$A:$A,0)),1,0)</calculatedColumnFormula>
    </tableColumn>
    <tableColumn id="94" xr3:uid="{00000000-0010-0000-0100-00005E000000}" name="WLPWL ID Status Change">
      <calculatedColumnFormula>IF(AK2&lt;&gt;INDEX('BMP Records'!AK:AK,MATCH('BMP Records'!#REF!,'BMP Records'!$A:$A,0)),1,0)</calculatedColumnFormula>
    </tableColumn>
    <tableColumn id="95" xr3:uid="{00000000-0010-0000-0100-00005F000000}" name="Chesapeake Bay Land Use Status Change">
      <calculatedColumnFormula>IF(AL2&lt;&gt;INDEX('BMP Records'!AL:AL,MATCH('BMP Records'!#REF!,'BMP Records'!$A:$A,0)),1,0)</calculatedColumnFormula>
    </tableColumn>
    <tableColumn id="96" xr3:uid="{00000000-0010-0000-0100-000060000000}" name="Land Use Selection Status Change">
      <calculatedColumnFormula>IF(AM2&lt;&gt;INDEX('BMP Records'!AM:AM,MATCH('BMP Records'!#REF!,'BMP Records'!$A:$A,0)),1,0)</calculatedColumnFormula>
    </tableColumn>
    <tableColumn id="97" xr3:uid="{00000000-0010-0000-0100-000061000000}" name="319 Grant No. Status Change">
      <calculatedColumnFormula>IF(AN2&lt;&gt;INDEX('BMP Records'!AN:AN,MATCH('BMP Records'!#REF!,'BMP Records'!$A:$A,0)),1,0)</calculatedColumnFormula>
    </tableColumn>
    <tableColumn id="98" xr3:uid="{00000000-0010-0000-0100-000062000000}" name="GRTS Project No. Status Change">
      <calculatedColumnFormula>IF(AO2&lt;&gt;INDEX('BMP Records'!AO:AO,MATCH('BMP Records'!#REF!,'BMP Records'!$A:$A,0)),1,0)</calculatedColumnFormula>
    </tableColumn>
    <tableColumn id="99" xr3:uid="{00000000-0010-0000-0100-000063000000}" name="State Project No. Status Change">
      <calculatedColumnFormula>IF(AP2&lt;&gt;INDEX('BMP Records'!AP:AP,MATCH('BMP Records'!#REF!,'BMP Records'!$A:$A,0)),1,0)</calculatedColumnFormula>
    </tableColumn>
    <tableColumn id="100" xr3:uid="{00000000-0010-0000-0100-000064000000}" name="Statewide Project Status Change">
      <calculatedColumnFormula>IF(AQ2&lt;&gt;INDEX('BMP Records'!AQ:AQ,MATCH('BMP Records'!#REF!,'BMP Records'!$A:$A,0)),1,0)</calculatedColumnFormula>
    </tableColumn>
    <tableColumn id="101" xr3:uid="{00000000-0010-0000-0100-000065000000}" name="Status Of TMDL Status Change">
      <calculatedColumnFormula>IF(AR2&lt;&gt;INDEX('BMP Records'!AR:AR,MATCH('BMP Records'!#REF!,'BMP Records'!$A:$A,0)),1,0)</calculatedColumnFormula>
    </tableColumn>
    <tableColumn id="102" xr3:uid="{00000000-0010-0000-0100-000066000000}" name="Appropriation Year Status Change">
      <calculatedColumnFormula>IF(AS2&lt;&gt;INDEX('BMP Records'!AS:AS,MATCH('BMP Records'!#REF!,'BMP Records'!$A:$A,0)),1,0)</calculatedColumnFormula>
    </tableColumn>
    <tableColumn id="103" xr3:uid="{00000000-0010-0000-0100-000067000000}" name="State Funds Status Change">
      <calculatedColumnFormula>IF(AT2&lt;&gt;INDEX('BMP Records'!AT:AT,MATCH('BMP Records'!#REF!,'BMP Records'!$A:$A,0)),1,0)</calculatedColumnFormula>
    </tableColumn>
    <tableColumn id="104" xr3:uid="{00000000-0010-0000-0100-000068000000}" name="State In Kind Funds Status Change">
      <calculatedColumnFormula>IF(AU2&lt;&gt;INDEX('BMP Records'!AU:AU,MATCH('BMP Records'!#REF!,'BMP Records'!$A:$A,0)),1,0)</calculatedColumnFormula>
    </tableColumn>
    <tableColumn id="105" xr3:uid="{00000000-0010-0000-0100-000069000000}" name="Local Funds Status Change">
      <calculatedColumnFormula>IF(AV2&lt;&gt;INDEX('BMP Records'!AV:AV,MATCH('BMP Records'!#REF!,'BMP Records'!$A:$A,0)),1,0)</calculatedColumnFormula>
    </tableColumn>
    <tableColumn id="108" xr3:uid="{6BAF8E1F-FD5D-4094-B9A8-02F21205006E}" name="Project Start Date Status Change">
      <calculatedColumnFormula>IF(AW2&lt;&gt;INDEX('BMP Records'!AW:AW,MATCH('BMP Records'!#REF!,'BMP Records'!$A:$A,0)),1,0)</calculatedColumnFormula>
    </tableColumn>
    <tableColumn id="69" xr3:uid="{9FF1469A-8781-4E8E-B258-C01196DBF2BF}" name="Comments Status Change">
      <calculatedColumnFormula>IF(AX2&lt;&gt;INDEX('BMP Records'!AX:AX,MATCH('BMP Records'!#REF!,'BMP Records'!$A:$A,0)),1,0)</calculatedColumnFormula>
    </tableColumn>
    <tableColumn id="74" xr3:uid="{A9AC6419-8DEB-4C5B-BC52-EAC9F6FDECF2}" name="Change">
      <calculatedColumnFormula>SUM(Table1[[#This Row],[DOD BMP ID Status Change]:[Comments Status Change]])</calculatedColumnFormula>
    </tableColumn>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2290FEC-5406-4C88-A573-00A3652E0595}" name="BMP_List" displayName="BMP_List" ref="A1:J77" totalsRowShown="0" headerRowDxfId="1">
  <autoFilter ref="A1:J77" xr:uid="{63160D7A-F9FB-4AA6-B343-462E9A4A46B0}"/>
  <sortState xmlns:xlrd2="http://schemas.microsoft.com/office/spreadsheetml/2017/richdata2" ref="A2:J77">
    <sortCondition ref="A1:A77"/>
  </sortState>
  <tableColumns count="10">
    <tableColumn id="9" xr3:uid="{22DBFA3B-90F6-4EE4-B993-F8FBE9319504}" name="BMP Name"/>
    <tableColumn id="10" xr3:uid="{F80CFFEB-54F7-4CFA-B03B-0F60406E71BB}" name="Credit Duration"/>
    <tableColumn id="3" xr3:uid="{C9B74B7C-7C69-42BB-A520-8CED989D89A0}" name="Earliest Date" dataDxfId="0">
      <calculatedColumnFormula>IF(B2=1, "", IFERROR(DATE(2020-B2,7,1), ""))</calculatedColumnFormula>
    </tableColumn>
    <tableColumn id="1" xr3:uid="{4AF38AD1-2C05-4B8E-81D6-4546557D4C19}" name="BMP Category "/>
    <tableColumn id="2" xr3:uid="{7F1227C4-D466-4728-BA82-AF239D29ED29}" name="BMPID"/>
    <tableColumn id="4" xr3:uid="{A1D4C151-9A6D-45D1-B5F2-56839D73E009}" name="Alternative BMP Name 1"/>
    <tableColumn id="5" xr3:uid="{5E06D45A-8D35-4404-AE1F-6A0D9D01D5D3}" name="Alternative BMP Name 2"/>
    <tableColumn id="6" xr3:uid="{5404EB43-BB56-462E-8034-76874630A228}" name="BMP Unit"/>
    <tableColumn id="7" xr3:uid="{F173BDAB-E3B9-43ED-888C-670A97B82504}" name="Default Land Use "/>
    <tableColumn id="8" xr3:uid="{1B11FA17-D2DE-4696-9D35-6096AB74A483}" name="Default Chesapeake Bay Land Use "/>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viewer.nationalmap.gov/advanced-viewer/" TargetMode="External"/><Relationship Id="rId2" Type="http://schemas.openxmlformats.org/officeDocument/2006/relationships/hyperlink" Target="http://cast.chesapeakebay.net/CostProfile/DownloadCostProfile?costProfileId=5&amp;costProfileName=NewYork" TargetMode="External"/><Relationship Id="rId1" Type="http://schemas.openxmlformats.org/officeDocument/2006/relationships/hyperlink" Target="mailto:HHall@BrwnCald.com" TargetMode="External"/><Relationship Id="rId5" Type="http://schemas.openxmlformats.org/officeDocument/2006/relationships/printerSettings" Target="../printerSettings/printerSettings1.bin"/><Relationship Id="rId4" Type="http://schemas.openxmlformats.org/officeDocument/2006/relationships/hyperlink" Target="https://www.dec.ny.gov/chemical/36730.html"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3" Type="http://schemas.openxmlformats.org/officeDocument/2006/relationships/hyperlink" Target="https://mde.state.md.us/programs/Water/TMDL/TMDLImplementation/Documents/King_Hagan_Stormwater%20Cost%20Report%20to%20MDE_Final%20Draft_12Oct2011.pdf" TargetMode="External"/><Relationship Id="rId2" Type="http://schemas.openxmlformats.org/officeDocument/2006/relationships/hyperlink" Target="https://chesapeakestormwater.net/bmp-resources/urban-stream-restoration/" TargetMode="External"/><Relationship Id="rId1" Type="http://schemas.openxmlformats.org/officeDocument/2006/relationships/hyperlink" Target="https://www.chesapeakebay.net/what/publications/quick_reference_guide_for_best_management_practices_bmps" TargetMode="External"/><Relationship Id="rId5" Type="http://schemas.openxmlformats.org/officeDocument/2006/relationships/printerSettings" Target="../printerSettings/printerSettings2.bin"/><Relationship Id="rId4" Type="http://schemas.openxmlformats.org/officeDocument/2006/relationships/hyperlink" Target="https://thejamesriver.org/wp-content/uploads/2016/05/JRA-Cost-effective-Full-Report-June-update.pdf"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8" Type="http://schemas.openxmlformats.org/officeDocument/2006/relationships/hyperlink" Target="https://www.dec.ny.gov/docs/water_pdf/cbaybmpguide2018.pdf" TargetMode="External"/><Relationship Id="rId13" Type="http://schemas.openxmlformats.org/officeDocument/2006/relationships/hyperlink" Target="http://chesapeakestormwater.net/bmp-resources/floating-treatment-wetlands/" TargetMode="External"/><Relationship Id="rId18" Type="http://schemas.openxmlformats.org/officeDocument/2006/relationships/hyperlink" Target="http://chesapeakestormwater.net/training-library/stormwater-bmps/bioretention/" TargetMode="External"/><Relationship Id="rId26" Type="http://schemas.openxmlformats.org/officeDocument/2006/relationships/hyperlink" Target="http://chesapeakestormwater.net/training-library/stormwater-bmps/sand-filters/" TargetMode="External"/><Relationship Id="rId39" Type="http://schemas.openxmlformats.org/officeDocument/2006/relationships/hyperlink" Target="https://www.dec.ny.gov/chemical/96777.html" TargetMode="External"/><Relationship Id="rId3" Type="http://schemas.openxmlformats.org/officeDocument/2006/relationships/hyperlink" Target="https://www.dec.ny.gov/docs/water_pdf/cbaybmpguide2018.pdf" TargetMode="External"/><Relationship Id="rId21" Type="http://schemas.openxmlformats.org/officeDocument/2006/relationships/hyperlink" Target="http://chesapeakestormwater.net/training-library/stormwater-bmps/constructed-wetlands/" TargetMode="External"/><Relationship Id="rId34" Type="http://schemas.openxmlformats.org/officeDocument/2006/relationships/hyperlink" Target="https://www.dec.ny.gov/docs/water_pdf/swdm2015chptr03.pdf" TargetMode="External"/><Relationship Id="rId42" Type="http://schemas.openxmlformats.org/officeDocument/2006/relationships/hyperlink" Target="https://www.dec.ny.gov/docs/water_pdf/swdm2015chptr03.pdf" TargetMode="External"/><Relationship Id="rId7" Type="http://schemas.openxmlformats.org/officeDocument/2006/relationships/hyperlink" Target="https://www.dec.ny.gov/docs/water_pdf/cbaybmpguide2018.pdf" TargetMode="External"/><Relationship Id="rId12" Type="http://schemas.openxmlformats.org/officeDocument/2006/relationships/hyperlink" Target="http://chesapeakestormwater.net/bmp-resources/floating-treatment-wetlands/" TargetMode="External"/><Relationship Id="rId17" Type="http://schemas.openxmlformats.org/officeDocument/2006/relationships/hyperlink" Target="http://chesapeakestormwater.net/training-library/stormwater-bmps/permeable-pavers/" TargetMode="External"/><Relationship Id="rId25" Type="http://schemas.openxmlformats.org/officeDocument/2006/relationships/hyperlink" Target="http://chesapeakestormwater.net/training-library/stormwater-bmps/infiltration/" TargetMode="External"/><Relationship Id="rId33" Type="http://schemas.openxmlformats.org/officeDocument/2006/relationships/hyperlink" Target="https://www.dec.ny.gov/docs/water_pdf/swdm2015chptr05.pdf" TargetMode="External"/><Relationship Id="rId38" Type="http://schemas.openxmlformats.org/officeDocument/2006/relationships/hyperlink" Target="https://www.dec.ny.gov/chemical/96777.html" TargetMode="External"/><Relationship Id="rId2" Type="http://schemas.openxmlformats.org/officeDocument/2006/relationships/hyperlink" Target="https://www.dec.ny.gov/docs/water_pdf/cbaybmpguide2018.pdf" TargetMode="External"/><Relationship Id="rId16" Type="http://schemas.openxmlformats.org/officeDocument/2006/relationships/hyperlink" Target="http://chesapeakestormwater.net/bmp-resources/floating-treatment-wetlands/" TargetMode="External"/><Relationship Id="rId20" Type="http://schemas.openxmlformats.org/officeDocument/2006/relationships/hyperlink" Target="http://chesapeakestormwater.net/training-library/stormwater-bmps/rainwater-harvesting/" TargetMode="External"/><Relationship Id="rId29" Type="http://schemas.openxmlformats.org/officeDocument/2006/relationships/hyperlink" Target="https://www.dec.ny.gov/docs/water_pdf/swdm2015chptr05.pdf" TargetMode="External"/><Relationship Id="rId41" Type="http://schemas.openxmlformats.org/officeDocument/2006/relationships/hyperlink" Target="https://www.dec.ny.gov/docs/water_pdf/swdm2015chptr03.pdf" TargetMode="External"/><Relationship Id="rId1" Type="http://schemas.openxmlformats.org/officeDocument/2006/relationships/hyperlink" Target="https://www.dec.ny.gov/lands/37845.html" TargetMode="External"/><Relationship Id="rId6" Type="http://schemas.openxmlformats.org/officeDocument/2006/relationships/hyperlink" Target="https://www.dec.ny.gov/docs/water_pdf/cbaybmpguide2018.pdf" TargetMode="External"/><Relationship Id="rId11" Type="http://schemas.openxmlformats.org/officeDocument/2006/relationships/hyperlink" Target="https://www.dec.ny.gov/docs/water_pdf/cbaybmpguide2018.pdf" TargetMode="External"/><Relationship Id="rId24" Type="http://schemas.openxmlformats.org/officeDocument/2006/relationships/hyperlink" Target="http://chesapeakestormwater.net/training-library/stormwater-bmps/infiltration/" TargetMode="External"/><Relationship Id="rId32" Type="http://schemas.openxmlformats.org/officeDocument/2006/relationships/hyperlink" Target="https://www.dec.ny.gov/docs/water_pdf/swdm2015chptr05.pdf" TargetMode="External"/><Relationship Id="rId37" Type="http://schemas.openxmlformats.org/officeDocument/2006/relationships/hyperlink" Target="https://www.dec.ny.gov/docs/water_pdf/swdm2015chptr03.pdf" TargetMode="External"/><Relationship Id="rId40" Type="http://schemas.openxmlformats.org/officeDocument/2006/relationships/hyperlink" Target="https://www.dec.ny.gov/docs/water_pdf/swdm2015chptr03.pdf" TargetMode="External"/><Relationship Id="rId5" Type="http://schemas.openxmlformats.org/officeDocument/2006/relationships/hyperlink" Target="https://www.dec.ny.gov/docs/water_pdf/cbaybmpguide2018.pdf" TargetMode="External"/><Relationship Id="rId15" Type="http://schemas.openxmlformats.org/officeDocument/2006/relationships/hyperlink" Target="http://chesapeakestormwater.net/bmp-resources/floating-treatment-wetlands/" TargetMode="External"/><Relationship Id="rId23" Type="http://schemas.openxmlformats.org/officeDocument/2006/relationships/hyperlink" Target="http://chesapeakestormwater.net/training-library/stormwater-bmps/green-roof/" TargetMode="External"/><Relationship Id="rId28" Type="http://schemas.openxmlformats.org/officeDocument/2006/relationships/hyperlink" Target="https://www.dec.ny.gov/docs/water_pdf/swdm2015chptr05.pdf" TargetMode="External"/><Relationship Id="rId36" Type="http://schemas.openxmlformats.org/officeDocument/2006/relationships/hyperlink" Target="https://www.dec.ny.gov/docs/water_pdf/swdm2015chptr03.pdf" TargetMode="External"/><Relationship Id="rId10" Type="http://schemas.openxmlformats.org/officeDocument/2006/relationships/hyperlink" Target="https://www.dec.ny.gov/docs/water_pdf/cbaybmpguide2018.pdf" TargetMode="External"/><Relationship Id="rId19" Type="http://schemas.openxmlformats.org/officeDocument/2006/relationships/hyperlink" Target="http://chesapeakestormwater.net/training-library/stormwater-bmps/bioretention/" TargetMode="External"/><Relationship Id="rId31" Type="http://schemas.openxmlformats.org/officeDocument/2006/relationships/hyperlink" Target="https://www.dec.ny.gov/docs/water_pdf/swdm2015chptr05.pdf" TargetMode="External"/><Relationship Id="rId44" Type="http://schemas.openxmlformats.org/officeDocument/2006/relationships/hyperlink" Target="https://www.dec.ny.gov/docs/water_pdf/swdm2015chptr03.pdf" TargetMode="External"/><Relationship Id="rId4" Type="http://schemas.openxmlformats.org/officeDocument/2006/relationships/hyperlink" Target="https://www.dec.ny.gov/docs/water_pdf/cbaybmpguide2018.pdf" TargetMode="External"/><Relationship Id="rId9" Type="http://schemas.openxmlformats.org/officeDocument/2006/relationships/hyperlink" Target="https://www.dec.ny.gov/docs/water_pdf/cbaybmpguide2018.pdf" TargetMode="External"/><Relationship Id="rId14" Type="http://schemas.openxmlformats.org/officeDocument/2006/relationships/hyperlink" Target="http://chesapeakestormwater.net/bmp-resources/floating-treatment-wetlands/" TargetMode="External"/><Relationship Id="rId22" Type="http://schemas.openxmlformats.org/officeDocument/2006/relationships/hyperlink" Target="https://chesapeakestormwater.net/swales/" TargetMode="External"/><Relationship Id="rId27" Type="http://schemas.openxmlformats.org/officeDocument/2006/relationships/hyperlink" Target="https://www.dec.ny.gov/docs/water_pdf/swdm2015chptr05.pdf" TargetMode="External"/><Relationship Id="rId30" Type="http://schemas.openxmlformats.org/officeDocument/2006/relationships/hyperlink" Target="https://www.dec.ny.gov/docs/water_pdf/swdm2015chptr05.pdf" TargetMode="External"/><Relationship Id="rId35" Type="http://schemas.openxmlformats.org/officeDocument/2006/relationships/hyperlink" Target="https://www.dec.ny.gov/docs/water_pdf/swdm2015chptr03.pdf" TargetMode="External"/><Relationship Id="rId43" Type="http://schemas.openxmlformats.org/officeDocument/2006/relationships/hyperlink" Target="https://www.dec.ny.gov/docs/water_pdf/swdm2015chptr0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pageSetUpPr fitToPage="1"/>
  </sheetPr>
  <dimension ref="A1:C38"/>
  <sheetViews>
    <sheetView tabSelected="1" workbookViewId="0">
      <selection activeCell="B14" sqref="B14"/>
    </sheetView>
  </sheetViews>
  <sheetFormatPr defaultRowHeight="14.4" x14ac:dyDescent="0.55000000000000004"/>
  <cols>
    <col min="1" max="1" width="25.68359375" customWidth="1"/>
    <col min="2" max="2" width="55.68359375" style="27" customWidth="1"/>
    <col min="3" max="3" width="55.68359375" customWidth="1"/>
  </cols>
  <sheetData>
    <row r="1" spans="1:3" ht="20.399999999999999" x14ac:dyDescent="0.75">
      <c r="A1" s="159" t="s">
        <v>0</v>
      </c>
      <c r="B1" s="160"/>
      <c r="C1" s="161"/>
    </row>
    <row r="2" spans="1:3" x14ac:dyDescent="0.55000000000000004">
      <c r="A2" s="18" t="s">
        <v>1</v>
      </c>
      <c r="B2" s="19" t="s">
        <v>2</v>
      </c>
      <c r="C2" s="20" t="s">
        <v>3</v>
      </c>
    </row>
    <row r="3" spans="1:3" ht="15" customHeight="1" x14ac:dyDescent="0.55000000000000004">
      <c r="A3" s="164" t="s">
        <v>4</v>
      </c>
      <c r="B3" s="162" t="s">
        <v>5</v>
      </c>
      <c r="C3" s="39" t="s">
        <v>6</v>
      </c>
    </row>
    <row r="4" spans="1:3" x14ac:dyDescent="0.55000000000000004">
      <c r="A4" s="165"/>
      <c r="B4" s="163"/>
      <c r="C4" s="40" t="s">
        <v>7</v>
      </c>
    </row>
    <row r="5" spans="1:3" x14ac:dyDescent="0.55000000000000004">
      <c r="A5" s="22"/>
      <c r="B5" s="23"/>
      <c r="C5" s="24"/>
    </row>
    <row r="6" spans="1:3" x14ac:dyDescent="0.55000000000000004">
      <c r="A6" s="168" t="s">
        <v>8</v>
      </c>
      <c r="B6" s="66" t="s">
        <v>9</v>
      </c>
      <c r="C6" s="44" t="s">
        <v>10</v>
      </c>
    </row>
    <row r="7" spans="1:3" s="41" customFormat="1" ht="14.7" thickBot="1" x14ac:dyDescent="0.6">
      <c r="A7" s="169"/>
      <c r="B7" s="54" t="s">
        <v>11</v>
      </c>
      <c r="C7" s="44" t="s">
        <v>12</v>
      </c>
    </row>
    <row r="8" spans="1:3" s="41" customFormat="1" ht="29.1" thickBot="1" x14ac:dyDescent="0.6">
      <c r="A8" s="169"/>
      <c r="B8" s="72" t="s">
        <v>13</v>
      </c>
      <c r="C8" s="55" t="s">
        <v>14</v>
      </c>
    </row>
    <row r="9" spans="1:3" s="41" customFormat="1" ht="28.8" x14ac:dyDescent="0.55000000000000004">
      <c r="A9" s="169"/>
      <c r="B9" s="67" t="s">
        <v>15</v>
      </c>
      <c r="C9" s="55" t="s">
        <v>16</v>
      </c>
    </row>
    <row r="10" spans="1:3" s="41" customFormat="1" x14ac:dyDescent="0.55000000000000004">
      <c r="A10" s="169"/>
      <c r="B10" s="56" t="s">
        <v>17</v>
      </c>
      <c r="C10" s="55" t="s">
        <v>18</v>
      </c>
    </row>
    <row r="11" spans="1:3" ht="28.8" x14ac:dyDescent="0.55000000000000004">
      <c r="A11" s="169"/>
      <c r="B11" s="65" t="s">
        <v>19</v>
      </c>
      <c r="C11" s="57" t="s">
        <v>20</v>
      </c>
    </row>
    <row r="12" spans="1:3" s="41" customFormat="1" ht="28.8" x14ac:dyDescent="0.55000000000000004">
      <c r="A12" s="170"/>
      <c r="B12" s="61" t="s">
        <v>21</v>
      </c>
      <c r="C12" s="57" t="s">
        <v>22</v>
      </c>
    </row>
    <row r="13" spans="1:3" x14ac:dyDescent="0.55000000000000004">
      <c r="A13" s="22"/>
      <c r="B13" s="23"/>
      <c r="C13" s="24"/>
    </row>
    <row r="14" spans="1:3" ht="288" x14ac:dyDescent="0.55000000000000004">
      <c r="A14" s="166" t="s">
        <v>23</v>
      </c>
      <c r="B14" s="33" t="s">
        <v>24</v>
      </c>
      <c r="C14" s="48" t="s">
        <v>858</v>
      </c>
    </row>
    <row r="15" spans="1:3" ht="86.4" x14ac:dyDescent="0.55000000000000004">
      <c r="A15" s="167"/>
      <c r="B15" s="49" t="s">
        <v>25</v>
      </c>
      <c r="C15" s="51" t="s">
        <v>26</v>
      </c>
    </row>
    <row r="16" spans="1:3" s="41" customFormat="1" x14ac:dyDescent="0.55000000000000004">
      <c r="A16" s="167"/>
      <c r="B16" s="50"/>
      <c r="C16" s="52" t="s">
        <v>27</v>
      </c>
    </row>
    <row r="17" spans="1:3" ht="43.2" x14ac:dyDescent="0.55000000000000004">
      <c r="A17" s="167"/>
      <c r="B17" s="46" t="s">
        <v>28</v>
      </c>
      <c r="C17" s="45"/>
    </row>
    <row r="18" spans="1:3" s="41" customFormat="1" ht="43.2" x14ac:dyDescent="0.55000000000000004">
      <c r="A18" s="167"/>
      <c r="B18" s="46" t="s">
        <v>29</v>
      </c>
      <c r="C18" s="45"/>
    </row>
    <row r="19" spans="1:3" s="75" customFormat="1" ht="43.2" x14ac:dyDescent="0.55000000000000004">
      <c r="A19" s="167"/>
      <c r="B19" s="46" t="s">
        <v>30</v>
      </c>
      <c r="C19" s="45"/>
    </row>
    <row r="20" spans="1:3" x14ac:dyDescent="0.55000000000000004">
      <c r="A20" s="167"/>
      <c r="B20" s="46" t="s">
        <v>31</v>
      </c>
      <c r="C20" s="45" t="s">
        <v>32</v>
      </c>
    </row>
    <row r="21" spans="1:3" ht="57.6" x14ac:dyDescent="0.55000000000000004">
      <c r="A21" s="167"/>
      <c r="B21" s="46" t="s">
        <v>33</v>
      </c>
      <c r="C21" s="45" t="s">
        <v>34</v>
      </c>
    </row>
    <row r="22" spans="1:3" ht="100.8" x14ac:dyDescent="0.55000000000000004">
      <c r="A22" s="167"/>
      <c r="B22" s="46" t="s">
        <v>35</v>
      </c>
      <c r="C22" s="48" t="s">
        <v>36</v>
      </c>
    </row>
    <row r="23" spans="1:3" ht="28.8" x14ac:dyDescent="0.55000000000000004">
      <c r="A23" s="167"/>
      <c r="B23" s="46" t="s">
        <v>37</v>
      </c>
      <c r="C23" s="48"/>
    </row>
    <row r="24" spans="1:3" ht="144" x14ac:dyDescent="0.55000000000000004">
      <c r="A24" s="167"/>
      <c r="B24" s="162" t="s">
        <v>38</v>
      </c>
      <c r="C24" s="45" t="s">
        <v>39</v>
      </c>
    </row>
    <row r="25" spans="1:3" s="75" customFormat="1" x14ac:dyDescent="0.55000000000000004">
      <c r="A25" s="167"/>
      <c r="B25" s="163"/>
      <c r="C25" s="26" t="s">
        <v>40</v>
      </c>
    </row>
    <row r="26" spans="1:3" ht="86.4" x14ac:dyDescent="0.55000000000000004">
      <c r="A26" s="167"/>
      <c r="B26" s="155" t="s">
        <v>41</v>
      </c>
      <c r="C26" s="45" t="s">
        <v>42</v>
      </c>
    </row>
    <row r="27" spans="1:3" s="75" customFormat="1" x14ac:dyDescent="0.55000000000000004">
      <c r="A27" s="167"/>
      <c r="B27" s="156"/>
      <c r="C27" s="26" t="s">
        <v>43</v>
      </c>
    </row>
    <row r="28" spans="1:3" ht="57.6" x14ac:dyDescent="0.55000000000000004">
      <c r="A28" s="167"/>
      <c r="B28" s="46" t="s">
        <v>44</v>
      </c>
      <c r="C28" s="45"/>
    </row>
    <row r="29" spans="1:3" ht="43.2" x14ac:dyDescent="0.55000000000000004">
      <c r="A29" s="167"/>
      <c r="B29" s="155" t="s">
        <v>45</v>
      </c>
      <c r="C29" s="47"/>
    </row>
    <row r="30" spans="1:3" ht="57.6" x14ac:dyDescent="0.55000000000000004">
      <c r="A30" s="167"/>
      <c r="B30" s="33" t="s">
        <v>46</v>
      </c>
      <c r="C30" s="48" t="s">
        <v>47</v>
      </c>
    </row>
    <row r="31" spans="1:3" s="75" customFormat="1" x14ac:dyDescent="0.55000000000000004">
      <c r="A31" s="167"/>
      <c r="B31" s="33" t="s">
        <v>48</v>
      </c>
      <c r="C31" s="51"/>
    </row>
    <row r="32" spans="1:3" ht="30.6" customHeight="1" x14ac:dyDescent="0.55000000000000004">
      <c r="A32" s="167"/>
      <c r="B32" s="32" t="s">
        <v>49</v>
      </c>
      <c r="C32" s="148"/>
    </row>
    <row r="33" spans="1:3" ht="2.25" hidden="1" customHeight="1" x14ac:dyDescent="0.55000000000000004">
      <c r="A33" s="167"/>
      <c r="B33" s="32" t="s">
        <v>50</v>
      </c>
      <c r="C33" s="149"/>
    </row>
    <row r="34" spans="1:3" x14ac:dyDescent="0.55000000000000004">
      <c r="A34" s="22"/>
      <c r="B34" s="23"/>
      <c r="C34" s="24"/>
    </row>
    <row r="35" spans="1:3" s="41" customFormat="1" x14ac:dyDescent="0.55000000000000004">
      <c r="A35" s="59" t="s">
        <v>51</v>
      </c>
      <c r="B35" s="21" t="s">
        <v>52</v>
      </c>
      <c r="C35" s="21" t="s">
        <v>53</v>
      </c>
    </row>
    <row r="36" spans="1:3" ht="28.8" x14ac:dyDescent="0.55000000000000004">
      <c r="A36" s="59" t="s">
        <v>54</v>
      </c>
      <c r="B36" s="21" t="s">
        <v>55</v>
      </c>
      <c r="C36" s="21" t="s">
        <v>53</v>
      </c>
    </row>
    <row r="37" spans="1:3" ht="14.7" thickBot="1" x14ac:dyDescent="0.6">
      <c r="A37" s="60" t="s">
        <v>56</v>
      </c>
      <c r="B37" s="25" t="s">
        <v>57</v>
      </c>
      <c r="C37" s="25" t="s">
        <v>53</v>
      </c>
    </row>
    <row r="38" spans="1:3" x14ac:dyDescent="0.55000000000000004">
      <c r="A38" s="75"/>
      <c r="C38" s="75"/>
    </row>
  </sheetData>
  <sheetProtection sheet="1" objects="1" scenarios="1"/>
  <mergeCells count="6">
    <mergeCell ref="A1:C1"/>
    <mergeCell ref="B3:B4"/>
    <mergeCell ref="A3:A4"/>
    <mergeCell ref="A14:A33"/>
    <mergeCell ref="A6:A12"/>
    <mergeCell ref="B24:B25"/>
  </mergeCells>
  <hyperlinks>
    <hyperlink ref="C4" r:id="rId1" xr:uid="{00000000-0004-0000-0000-000001000000}"/>
    <hyperlink ref="C16" r:id="rId2" xr:uid="{7BAF25FF-EA1D-432E-93C9-7B52276F5E96}"/>
    <hyperlink ref="C25" r:id="rId3" xr:uid="{818F9693-F9CA-4977-A25D-A3F4C76C9DD1}"/>
    <hyperlink ref="C27" r:id="rId4" xr:uid="{CE445BEE-B0F7-4200-918B-066CCC4A50EB}"/>
  </hyperlinks>
  <pageMargins left="0.7" right="0.7" top="0.75" bottom="0.75" header="0.3" footer="0.3"/>
  <pageSetup scale="66" fitToHeight="0" orientation="portrait" r:id="rId5"/>
  <headerFooter>
    <oddHeader>&amp;R&amp;D</oddHeader>
    <oddFooter>&amp;L&amp;F&amp;C&amp;A&amp;R&amp;P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D55D8F-F26B-4B2E-A26F-3A4FC9172990}">
  <sheetPr>
    <tabColor rgb="FFFFFF00"/>
  </sheetPr>
  <dimension ref="A1:J77"/>
  <sheetViews>
    <sheetView workbookViewId="0">
      <selection activeCell="D11" sqref="D11"/>
    </sheetView>
  </sheetViews>
  <sheetFormatPr defaultColWidth="9.15625" defaultRowHeight="14.4" x14ac:dyDescent="0.55000000000000004"/>
  <cols>
    <col min="1" max="1" width="65.68359375" style="75" bestFit="1" customWidth="1"/>
    <col min="2" max="2" width="19.578125" style="75" customWidth="1"/>
    <col min="3" max="3" width="14.578125" style="75" customWidth="1"/>
    <col min="4" max="4" width="24" style="75" bestFit="1" customWidth="1"/>
    <col min="5" max="5" width="14.26171875" style="75" customWidth="1"/>
    <col min="6" max="6" width="61.83984375" style="75" customWidth="1"/>
    <col min="7" max="7" width="48.26171875" style="75" customWidth="1"/>
    <col min="8" max="8" width="11.15625" style="75" customWidth="1"/>
    <col min="9" max="9" width="24" style="75" bestFit="1" customWidth="1"/>
    <col min="10" max="10" width="37.578125" style="75" customWidth="1"/>
    <col min="11" max="16384" width="9.15625" style="75"/>
  </cols>
  <sheetData>
    <row r="1" spans="1:10" ht="27.4" customHeight="1" x14ac:dyDescent="0.55000000000000004">
      <c r="A1" s="76" t="s">
        <v>112</v>
      </c>
      <c r="B1" s="76" t="s">
        <v>720</v>
      </c>
      <c r="C1" s="76" t="s">
        <v>721</v>
      </c>
      <c r="D1" s="76" t="s">
        <v>569</v>
      </c>
      <c r="E1" s="76" t="s">
        <v>232</v>
      </c>
      <c r="F1" s="76" t="s">
        <v>722</v>
      </c>
      <c r="G1" s="76" t="s">
        <v>723</v>
      </c>
      <c r="H1" s="76" t="s">
        <v>114</v>
      </c>
      <c r="I1" s="76" t="s">
        <v>724</v>
      </c>
      <c r="J1" s="76" t="s">
        <v>725</v>
      </c>
    </row>
    <row r="2" spans="1:10" x14ac:dyDescent="0.55000000000000004">
      <c r="A2" s="75" t="s">
        <v>698</v>
      </c>
      <c r="B2" s="75">
        <v>1</v>
      </c>
      <c r="C2" s="8" t="str">
        <f t="shared" ref="C2:C32" si="0">IF(B2=1, "", IFERROR(DATE(2020-B2,7,1), ""))</f>
        <v/>
      </c>
      <c r="D2" s="75" t="s">
        <v>697</v>
      </c>
      <c r="E2" s="75" t="s">
        <v>726</v>
      </c>
      <c r="F2" s="75" t="s">
        <v>727</v>
      </c>
      <c r="H2" s="75" t="s">
        <v>218</v>
      </c>
      <c r="I2" s="75" t="s">
        <v>451</v>
      </c>
      <c r="J2" s="75" t="s">
        <v>431</v>
      </c>
    </row>
    <row r="3" spans="1:10" x14ac:dyDescent="0.55000000000000004">
      <c r="A3" s="75" t="s">
        <v>700</v>
      </c>
      <c r="B3" s="75">
        <v>1</v>
      </c>
      <c r="C3" s="8" t="str">
        <f t="shared" si="0"/>
        <v/>
      </c>
      <c r="D3" s="75" t="s">
        <v>697</v>
      </c>
      <c r="E3" s="75" t="s">
        <v>728</v>
      </c>
      <c r="F3" s="75" t="s">
        <v>727</v>
      </c>
      <c r="H3" s="75" t="s">
        <v>218</v>
      </c>
      <c r="I3" s="75" t="s">
        <v>451</v>
      </c>
      <c r="J3" s="75" t="s">
        <v>431</v>
      </c>
    </row>
    <row r="4" spans="1:10" x14ac:dyDescent="0.55000000000000004">
      <c r="A4" s="75" t="s">
        <v>702</v>
      </c>
      <c r="B4" s="75">
        <v>1</v>
      </c>
      <c r="C4" s="8" t="str">
        <f t="shared" si="0"/>
        <v/>
      </c>
      <c r="D4" s="75" t="s">
        <v>697</v>
      </c>
      <c r="E4" s="75" t="s">
        <v>729</v>
      </c>
      <c r="F4" s="75" t="s">
        <v>727</v>
      </c>
      <c r="H4" s="75" t="s">
        <v>218</v>
      </c>
      <c r="I4" s="75" t="s">
        <v>451</v>
      </c>
      <c r="J4" s="75" t="s">
        <v>431</v>
      </c>
    </row>
    <row r="5" spans="1:10" x14ac:dyDescent="0.55000000000000004">
      <c r="A5" s="75" t="s">
        <v>704</v>
      </c>
      <c r="B5" s="75">
        <v>1</v>
      </c>
      <c r="C5" s="8" t="str">
        <f t="shared" si="0"/>
        <v/>
      </c>
      <c r="D5" s="75" t="s">
        <v>697</v>
      </c>
      <c r="E5" s="75" t="s">
        <v>730</v>
      </c>
      <c r="F5" s="75" t="s">
        <v>727</v>
      </c>
      <c r="H5" s="75" t="s">
        <v>218</v>
      </c>
      <c r="I5" s="75" t="s">
        <v>451</v>
      </c>
      <c r="J5" s="75" t="s">
        <v>431</v>
      </c>
    </row>
    <row r="6" spans="1:10" x14ac:dyDescent="0.55000000000000004">
      <c r="A6" s="75" t="s">
        <v>706</v>
      </c>
      <c r="B6" s="75">
        <v>1</v>
      </c>
      <c r="C6" s="8" t="str">
        <f t="shared" si="0"/>
        <v/>
      </c>
      <c r="D6" s="75" t="s">
        <v>697</v>
      </c>
      <c r="E6" s="75" t="s">
        <v>731</v>
      </c>
      <c r="F6" s="75" t="s">
        <v>727</v>
      </c>
      <c r="H6" s="75" t="s">
        <v>218</v>
      </c>
      <c r="I6" s="75" t="s">
        <v>451</v>
      </c>
      <c r="J6" s="75" t="s">
        <v>431</v>
      </c>
    </row>
    <row r="7" spans="1:10" x14ac:dyDescent="0.55000000000000004">
      <c r="A7" s="75" t="s">
        <v>708</v>
      </c>
      <c r="B7" s="75">
        <v>1</v>
      </c>
      <c r="C7" s="8" t="str">
        <f t="shared" si="0"/>
        <v/>
      </c>
      <c r="D7" s="75" t="s">
        <v>697</v>
      </c>
      <c r="E7" s="75" t="s">
        <v>732</v>
      </c>
      <c r="F7" s="75" t="s">
        <v>727</v>
      </c>
      <c r="H7" s="75" t="s">
        <v>218</v>
      </c>
      <c r="I7" s="75" t="s">
        <v>451</v>
      </c>
      <c r="J7" s="75" t="s">
        <v>431</v>
      </c>
    </row>
    <row r="8" spans="1:10" x14ac:dyDescent="0.55000000000000004">
      <c r="A8" s="75" t="s">
        <v>710</v>
      </c>
      <c r="B8" s="75">
        <v>1</v>
      </c>
      <c r="C8" s="8" t="str">
        <f t="shared" si="0"/>
        <v/>
      </c>
      <c r="D8" s="75" t="s">
        <v>697</v>
      </c>
      <c r="E8" s="75" t="s">
        <v>733</v>
      </c>
      <c r="F8" s="75" t="s">
        <v>727</v>
      </c>
      <c r="H8" s="75" t="s">
        <v>218</v>
      </c>
      <c r="I8" s="75" t="s">
        <v>451</v>
      </c>
      <c r="J8" s="75" t="s">
        <v>431</v>
      </c>
    </row>
    <row r="9" spans="1:10" x14ac:dyDescent="0.55000000000000004">
      <c r="A9" s="75" t="s">
        <v>712</v>
      </c>
      <c r="B9" s="75">
        <v>1</v>
      </c>
      <c r="C9" s="8" t="str">
        <f t="shared" si="0"/>
        <v/>
      </c>
      <c r="D9" s="75" t="s">
        <v>697</v>
      </c>
      <c r="E9" s="75" t="s">
        <v>734</v>
      </c>
      <c r="F9" s="75" t="s">
        <v>727</v>
      </c>
      <c r="H9" s="75" t="s">
        <v>218</v>
      </c>
      <c r="I9" s="75" t="s">
        <v>451</v>
      </c>
      <c r="J9" s="75" t="s">
        <v>431</v>
      </c>
    </row>
    <row r="10" spans="1:10" x14ac:dyDescent="0.55000000000000004">
      <c r="A10" s="75" t="s">
        <v>592</v>
      </c>
      <c r="B10" s="75">
        <v>10</v>
      </c>
      <c r="C10" s="8">
        <f t="shared" si="0"/>
        <v>40360</v>
      </c>
      <c r="D10" s="75" t="s">
        <v>219</v>
      </c>
      <c r="E10" s="75" t="s">
        <v>735</v>
      </c>
      <c r="F10" s="75" t="s">
        <v>736</v>
      </c>
      <c r="H10" s="75" t="s">
        <v>218</v>
      </c>
      <c r="I10" s="75" t="s">
        <v>222</v>
      </c>
      <c r="J10" s="75" t="s">
        <v>221</v>
      </c>
    </row>
    <row r="11" spans="1:10" x14ac:dyDescent="0.55000000000000004">
      <c r="A11" s="75" t="s">
        <v>737</v>
      </c>
      <c r="B11" s="75">
        <v>10</v>
      </c>
      <c r="C11" s="8">
        <f t="shared" si="0"/>
        <v>40360</v>
      </c>
      <c r="D11" s="75" t="s">
        <v>219</v>
      </c>
      <c r="E11" s="75" t="s">
        <v>738</v>
      </c>
      <c r="H11" s="75" t="s">
        <v>218</v>
      </c>
      <c r="I11" s="75" t="s">
        <v>222</v>
      </c>
      <c r="J11" s="75" t="s">
        <v>221</v>
      </c>
    </row>
    <row r="12" spans="1:10" x14ac:dyDescent="0.55000000000000004">
      <c r="A12" s="75" t="s">
        <v>739</v>
      </c>
      <c r="B12" s="75">
        <v>10</v>
      </c>
      <c r="C12" s="8">
        <f t="shared" si="0"/>
        <v>40360</v>
      </c>
      <c r="D12" s="75" t="s">
        <v>219</v>
      </c>
      <c r="E12" s="75" t="s">
        <v>740</v>
      </c>
      <c r="H12" s="75" t="s">
        <v>218</v>
      </c>
      <c r="I12" s="75" t="s">
        <v>222</v>
      </c>
      <c r="J12" s="75" t="s">
        <v>221</v>
      </c>
    </row>
    <row r="13" spans="1:10" x14ac:dyDescent="0.55000000000000004">
      <c r="A13" s="75" t="s">
        <v>736</v>
      </c>
      <c r="B13" s="75">
        <v>10</v>
      </c>
      <c r="C13" s="8">
        <f t="shared" si="0"/>
        <v>40360</v>
      </c>
      <c r="D13" s="75" t="s">
        <v>219</v>
      </c>
      <c r="E13" s="75" t="s">
        <v>741</v>
      </c>
      <c r="H13" s="75" t="s">
        <v>218</v>
      </c>
      <c r="I13" s="75" t="s">
        <v>222</v>
      </c>
      <c r="J13" s="75" t="s">
        <v>221</v>
      </c>
    </row>
    <row r="14" spans="1:10" x14ac:dyDescent="0.55000000000000004">
      <c r="A14" s="75" t="s">
        <v>595</v>
      </c>
      <c r="B14" s="75">
        <v>10</v>
      </c>
      <c r="C14" s="8">
        <f t="shared" si="0"/>
        <v>40360</v>
      </c>
      <c r="D14" s="75" t="s">
        <v>219</v>
      </c>
      <c r="E14" s="75" t="s">
        <v>742</v>
      </c>
      <c r="H14" s="75" t="s">
        <v>218</v>
      </c>
      <c r="I14" s="75" t="s">
        <v>222</v>
      </c>
      <c r="J14" s="75" t="s">
        <v>221</v>
      </c>
    </row>
    <row r="15" spans="1:10" x14ac:dyDescent="0.55000000000000004">
      <c r="A15" s="77" t="s">
        <v>649</v>
      </c>
      <c r="B15" s="77">
        <v>10</v>
      </c>
      <c r="C15" s="150">
        <f t="shared" si="0"/>
        <v>40360</v>
      </c>
      <c r="D15" s="75" t="s">
        <v>219</v>
      </c>
      <c r="E15" s="77" t="s">
        <v>743</v>
      </c>
      <c r="H15" s="75" t="s">
        <v>744</v>
      </c>
      <c r="I15" s="75" t="s">
        <v>222</v>
      </c>
      <c r="J15" s="75" t="s">
        <v>431</v>
      </c>
    </row>
    <row r="16" spans="1:10" x14ac:dyDescent="0.55000000000000004">
      <c r="A16" s="75" t="s">
        <v>745</v>
      </c>
      <c r="B16" s="75">
        <v>10</v>
      </c>
      <c r="C16" s="8">
        <f t="shared" si="0"/>
        <v>40360</v>
      </c>
      <c r="D16" s="75" t="s">
        <v>691</v>
      </c>
      <c r="E16" s="77" t="s">
        <v>746</v>
      </c>
      <c r="F16" s="75" t="s">
        <v>679</v>
      </c>
      <c r="H16" s="75" t="s">
        <v>486</v>
      </c>
      <c r="I16" s="75" t="s">
        <v>456</v>
      </c>
      <c r="J16" s="75" t="s">
        <v>444</v>
      </c>
    </row>
    <row r="17" spans="1:10" x14ac:dyDescent="0.55000000000000004">
      <c r="A17" s="75" t="s">
        <v>597</v>
      </c>
      <c r="C17" s="8">
        <f t="shared" si="0"/>
        <v>44013</v>
      </c>
      <c r="D17" s="75" t="s">
        <v>219</v>
      </c>
      <c r="E17" s="75" t="s">
        <v>747</v>
      </c>
      <c r="H17" s="75" t="s">
        <v>218</v>
      </c>
      <c r="I17" s="75" t="s">
        <v>222</v>
      </c>
      <c r="J17" s="75" t="s">
        <v>221</v>
      </c>
    </row>
    <row r="18" spans="1:10" x14ac:dyDescent="0.55000000000000004">
      <c r="A18" s="75" t="s">
        <v>748</v>
      </c>
      <c r="B18" s="75">
        <v>10</v>
      </c>
      <c r="C18" s="8">
        <f t="shared" si="0"/>
        <v>40360</v>
      </c>
      <c r="D18" s="75" t="s">
        <v>219</v>
      </c>
      <c r="E18" s="75" t="s">
        <v>749</v>
      </c>
      <c r="F18" s="75" t="s">
        <v>748</v>
      </c>
      <c r="G18" s="75" t="s">
        <v>750</v>
      </c>
      <c r="H18" s="75" t="s">
        <v>218</v>
      </c>
      <c r="I18" s="75" t="s">
        <v>456</v>
      </c>
      <c r="J18" s="75" t="s">
        <v>221</v>
      </c>
    </row>
    <row r="19" spans="1:10" x14ac:dyDescent="0.55000000000000004">
      <c r="A19" s="75" t="s">
        <v>602</v>
      </c>
      <c r="B19" s="75" t="s">
        <v>751</v>
      </c>
      <c r="C19" s="8" t="str">
        <f t="shared" si="0"/>
        <v/>
      </c>
      <c r="D19" s="75" t="s">
        <v>219</v>
      </c>
      <c r="E19" s="77" t="s">
        <v>752</v>
      </c>
      <c r="F19" s="75" t="s">
        <v>753</v>
      </c>
      <c r="G19" s="75" t="s">
        <v>754</v>
      </c>
      <c r="H19" s="75" t="s">
        <v>486</v>
      </c>
      <c r="I19" s="75" t="s">
        <v>222</v>
      </c>
      <c r="J19" s="75" t="s">
        <v>221</v>
      </c>
    </row>
    <row r="20" spans="1:10" x14ac:dyDescent="0.55000000000000004">
      <c r="A20" s="75" t="s">
        <v>604</v>
      </c>
      <c r="B20" s="75" t="s">
        <v>751</v>
      </c>
      <c r="C20" s="8" t="str">
        <f t="shared" si="0"/>
        <v/>
      </c>
      <c r="D20" s="75" t="s">
        <v>219</v>
      </c>
      <c r="E20" s="77" t="s">
        <v>755</v>
      </c>
      <c r="F20" s="75" t="s">
        <v>753</v>
      </c>
      <c r="G20" s="75" t="s">
        <v>754</v>
      </c>
      <c r="H20" s="75" t="s">
        <v>486</v>
      </c>
      <c r="I20" s="75" t="s">
        <v>222</v>
      </c>
      <c r="J20" s="75" t="s">
        <v>221</v>
      </c>
    </row>
    <row r="21" spans="1:10" x14ac:dyDescent="0.55000000000000004">
      <c r="A21" s="75" t="s">
        <v>581</v>
      </c>
      <c r="B21" s="75">
        <v>10</v>
      </c>
      <c r="C21" s="8">
        <f t="shared" si="0"/>
        <v>40360</v>
      </c>
      <c r="D21" s="75" t="s">
        <v>219</v>
      </c>
      <c r="E21" s="75" t="s">
        <v>756</v>
      </c>
      <c r="F21" s="75" t="s">
        <v>739</v>
      </c>
      <c r="G21" s="75" t="s">
        <v>757</v>
      </c>
      <c r="H21" s="75" t="s">
        <v>218</v>
      </c>
      <c r="I21" s="75" t="s">
        <v>222</v>
      </c>
      <c r="J21" s="75" t="s">
        <v>221</v>
      </c>
    </row>
    <row r="22" spans="1:10" x14ac:dyDescent="0.55000000000000004">
      <c r="A22" s="75" t="s">
        <v>611</v>
      </c>
      <c r="B22" s="75">
        <v>10</v>
      </c>
      <c r="C22" s="8">
        <f t="shared" si="0"/>
        <v>40360</v>
      </c>
      <c r="D22" s="75" t="s">
        <v>219</v>
      </c>
      <c r="E22" s="75" t="s">
        <v>758</v>
      </c>
      <c r="H22" s="75" t="s">
        <v>218</v>
      </c>
      <c r="I22" s="75" t="s">
        <v>222</v>
      </c>
      <c r="J22" s="75" t="s">
        <v>221</v>
      </c>
    </row>
    <row r="23" spans="1:10" x14ac:dyDescent="0.55000000000000004">
      <c r="A23" s="75" t="s">
        <v>640</v>
      </c>
      <c r="B23" s="75">
        <v>10</v>
      </c>
      <c r="C23" s="8">
        <f t="shared" si="0"/>
        <v>40360</v>
      </c>
      <c r="D23" s="75" t="s">
        <v>219</v>
      </c>
      <c r="E23" s="75" t="s">
        <v>759</v>
      </c>
      <c r="F23" s="75" t="s">
        <v>640</v>
      </c>
      <c r="H23" s="75" t="s">
        <v>218</v>
      </c>
      <c r="I23" s="75" t="s">
        <v>222</v>
      </c>
      <c r="J23" s="75" t="s">
        <v>221</v>
      </c>
    </row>
    <row r="24" spans="1:10" x14ac:dyDescent="0.55000000000000004">
      <c r="A24" s="75" t="s">
        <v>760</v>
      </c>
      <c r="B24" s="75">
        <v>10</v>
      </c>
      <c r="C24" s="8">
        <f t="shared" si="0"/>
        <v>40360</v>
      </c>
      <c r="D24" s="75" t="s">
        <v>219</v>
      </c>
      <c r="E24" s="75" t="s">
        <v>761</v>
      </c>
      <c r="F24" s="75" t="s">
        <v>760</v>
      </c>
      <c r="H24" s="75" t="s">
        <v>218</v>
      </c>
      <c r="I24" s="75" t="s">
        <v>456</v>
      </c>
      <c r="J24" s="75" t="s">
        <v>221</v>
      </c>
    </row>
    <row r="25" spans="1:10" x14ac:dyDescent="0.55000000000000004">
      <c r="A25" s="75" t="s">
        <v>613</v>
      </c>
      <c r="B25" s="75">
        <v>10</v>
      </c>
      <c r="C25" s="8">
        <f t="shared" si="0"/>
        <v>40360</v>
      </c>
      <c r="D25" s="75" t="s">
        <v>219</v>
      </c>
      <c r="E25" s="75" t="s">
        <v>762</v>
      </c>
      <c r="F25" s="75" t="s">
        <v>763</v>
      </c>
      <c r="H25" s="75" t="s">
        <v>218</v>
      </c>
      <c r="I25" s="75" t="s">
        <v>222</v>
      </c>
      <c r="J25" s="75" t="s">
        <v>221</v>
      </c>
    </row>
    <row r="26" spans="1:10" x14ac:dyDescent="0.55000000000000004">
      <c r="A26" s="75" t="s">
        <v>615</v>
      </c>
      <c r="B26" s="75">
        <v>10</v>
      </c>
      <c r="C26" s="8">
        <f t="shared" si="0"/>
        <v>40360</v>
      </c>
      <c r="D26" s="75" t="s">
        <v>219</v>
      </c>
      <c r="E26" s="75" t="s">
        <v>764</v>
      </c>
      <c r="F26" s="75" t="s">
        <v>765</v>
      </c>
      <c r="H26" s="75" t="s">
        <v>218</v>
      </c>
      <c r="I26" s="75" t="s">
        <v>222</v>
      </c>
      <c r="J26" s="75" t="s">
        <v>221</v>
      </c>
    </row>
    <row r="27" spans="1:10" x14ac:dyDescent="0.55000000000000004">
      <c r="A27" s="75" t="s">
        <v>617</v>
      </c>
      <c r="B27" s="75">
        <v>10</v>
      </c>
      <c r="C27" s="8">
        <f t="shared" si="0"/>
        <v>40360</v>
      </c>
      <c r="D27" s="75" t="s">
        <v>219</v>
      </c>
      <c r="E27" s="75" t="s">
        <v>766</v>
      </c>
      <c r="F27" s="75" t="s">
        <v>767</v>
      </c>
      <c r="H27" s="75" t="s">
        <v>218</v>
      </c>
      <c r="I27" s="75" t="s">
        <v>222</v>
      </c>
      <c r="J27" s="75" t="s">
        <v>221</v>
      </c>
    </row>
    <row r="28" spans="1:10" x14ac:dyDescent="0.55000000000000004">
      <c r="A28" s="75" t="s">
        <v>620</v>
      </c>
      <c r="B28" s="75">
        <v>3</v>
      </c>
      <c r="C28" s="8">
        <f t="shared" si="0"/>
        <v>42917</v>
      </c>
      <c r="D28" s="75" t="s">
        <v>219</v>
      </c>
      <c r="E28" s="75" t="s">
        <v>768</v>
      </c>
      <c r="H28" s="75" t="s">
        <v>218</v>
      </c>
      <c r="I28" s="75" t="s">
        <v>222</v>
      </c>
      <c r="J28" s="75" t="s">
        <v>221</v>
      </c>
    </row>
    <row r="29" spans="1:10" x14ac:dyDescent="0.55000000000000004">
      <c r="A29" s="75" t="s">
        <v>623</v>
      </c>
      <c r="B29" s="75">
        <v>3</v>
      </c>
      <c r="C29" s="8">
        <f t="shared" si="0"/>
        <v>42917</v>
      </c>
      <c r="D29" s="75" t="s">
        <v>219</v>
      </c>
      <c r="E29" s="75" t="s">
        <v>769</v>
      </c>
      <c r="H29" s="75" t="s">
        <v>218</v>
      </c>
      <c r="I29" s="75" t="s">
        <v>222</v>
      </c>
      <c r="J29" s="75" t="s">
        <v>221</v>
      </c>
    </row>
    <row r="30" spans="1:10" x14ac:dyDescent="0.55000000000000004">
      <c r="A30" s="75" t="s">
        <v>624</v>
      </c>
      <c r="B30" s="75">
        <v>3</v>
      </c>
      <c r="C30" s="8">
        <f t="shared" si="0"/>
        <v>42917</v>
      </c>
      <c r="D30" s="75" t="s">
        <v>219</v>
      </c>
      <c r="E30" s="75" t="s">
        <v>770</v>
      </c>
      <c r="H30" s="75" t="s">
        <v>218</v>
      </c>
      <c r="I30" s="75" t="s">
        <v>222</v>
      </c>
      <c r="J30" s="75" t="s">
        <v>221</v>
      </c>
    </row>
    <row r="31" spans="1:10" x14ac:dyDescent="0.55000000000000004">
      <c r="A31" s="75" t="s">
        <v>625</v>
      </c>
      <c r="B31" s="75">
        <v>3</v>
      </c>
      <c r="C31" s="8">
        <f t="shared" si="0"/>
        <v>42917</v>
      </c>
      <c r="D31" s="75" t="s">
        <v>219</v>
      </c>
      <c r="E31" s="75" t="s">
        <v>771</v>
      </c>
      <c r="H31" s="75" t="s">
        <v>218</v>
      </c>
      <c r="I31" s="75" t="s">
        <v>222</v>
      </c>
      <c r="J31" s="75" t="s">
        <v>221</v>
      </c>
    </row>
    <row r="32" spans="1:10" x14ac:dyDescent="0.55000000000000004">
      <c r="A32" s="75" t="s">
        <v>626</v>
      </c>
      <c r="B32" s="75">
        <v>3</v>
      </c>
      <c r="C32" s="8">
        <f t="shared" si="0"/>
        <v>42917</v>
      </c>
      <c r="D32" s="75" t="s">
        <v>219</v>
      </c>
      <c r="E32" s="75" t="s">
        <v>772</v>
      </c>
      <c r="H32" s="75" t="s">
        <v>218</v>
      </c>
      <c r="I32" s="75" t="s">
        <v>222</v>
      </c>
      <c r="J32" s="75" t="s">
        <v>221</v>
      </c>
    </row>
    <row r="33" spans="1:10" x14ac:dyDescent="0.55000000000000004">
      <c r="A33" s="75" t="s">
        <v>773</v>
      </c>
      <c r="B33" s="75">
        <v>10</v>
      </c>
      <c r="C33" s="8">
        <f t="shared" ref="C33:C62" si="1">IF(B33=1, "", IFERROR(DATE(2020-B33,7,1), ""))</f>
        <v>40360</v>
      </c>
      <c r="D33" s="75" t="s">
        <v>691</v>
      </c>
      <c r="E33" s="75" t="s">
        <v>774</v>
      </c>
      <c r="F33" s="75" t="s">
        <v>692</v>
      </c>
      <c r="H33" s="75" t="s">
        <v>218</v>
      </c>
      <c r="I33" s="75" t="s">
        <v>456</v>
      </c>
      <c r="J33" s="75" t="s">
        <v>221</v>
      </c>
    </row>
    <row r="34" spans="1:10" x14ac:dyDescent="0.55000000000000004">
      <c r="A34" s="75" t="s">
        <v>627</v>
      </c>
      <c r="B34" s="75">
        <v>15</v>
      </c>
      <c r="C34" s="8">
        <f t="shared" si="1"/>
        <v>38534</v>
      </c>
      <c r="D34" s="75" t="s">
        <v>219</v>
      </c>
      <c r="E34" s="75" t="s">
        <v>775</v>
      </c>
      <c r="H34" s="75" t="s">
        <v>218</v>
      </c>
      <c r="I34" s="75" t="s">
        <v>456</v>
      </c>
      <c r="J34" s="75" t="s">
        <v>221</v>
      </c>
    </row>
    <row r="35" spans="1:10" x14ac:dyDescent="0.55000000000000004">
      <c r="A35" s="75" t="s">
        <v>629</v>
      </c>
      <c r="B35" s="75">
        <v>10</v>
      </c>
      <c r="C35" s="8">
        <f t="shared" si="1"/>
        <v>40360</v>
      </c>
      <c r="D35" s="75" t="s">
        <v>219</v>
      </c>
      <c r="E35" s="75" t="s">
        <v>776</v>
      </c>
      <c r="F35" s="75" t="s">
        <v>629</v>
      </c>
      <c r="H35" s="75" t="s">
        <v>218</v>
      </c>
      <c r="I35" s="75" t="s">
        <v>222</v>
      </c>
      <c r="J35" s="75" t="s">
        <v>221</v>
      </c>
    </row>
    <row r="36" spans="1:10" x14ac:dyDescent="0.55000000000000004">
      <c r="A36" s="75" t="s">
        <v>589</v>
      </c>
      <c r="B36" s="75">
        <v>10</v>
      </c>
      <c r="C36" s="8">
        <f t="shared" si="1"/>
        <v>40360</v>
      </c>
      <c r="D36" s="75" t="s">
        <v>219</v>
      </c>
      <c r="E36" s="75" t="s">
        <v>777</v>
      </c>
      <c r="F36" s="75" t="s">
        <v>736</v>
      </c>
      <c r="H36" s="75" t="s">
        <v>218</v>
      </c>
      <c r="I36" s="75" t="s">
        <v>222</v>
      </c>
      <c r="J36" s="75" t="s">
        <v>221</v>
      </c>
    </row>
    <row r="37" spans="1:10" x14ac:dyDescent="0.55000000000000004">
      <c r="A37" s="75" t="s">
        <v>636</v>
      </c>
      <c r="B37" s="75">
        <v>10</v>
      </c>
      <c r="C37" s="8">
        <f t="shared" si="1"/>
        <v>40360</v>
      </c>
      <c r="D37" s="75" t="s">
        <v>219</v>
      </c>
      <c r="E37" s="75" t="s">
        <v>778</v>
      </c>
      <c r="H37" s="75" t="s">
        <v>218</v>
      </c>
      <c r="I37" s="75" t="s">
        <v>222</v>
      </c>
      <c r="J37" s="75" t="s">
        <v>429</v>
      </c>
    </row>
    <row r="38" spans="1:10" x14ac:dyDescent="0.55000000000000004">
      <c r="A38" s="75" t="s">
        <v>638</v>
      </c>
      <c r="B38" s="75">
        <v>10</v>
      </c>
      <c r="C38" s="8">
        <f t="shared" si="1"/>
        <v>40360</v>
      </c>
      <c r="D38" s="75" t="s">
        <v>219</v>
      </c>
      <c r="E38" s="75" t="s">
        <v>779</v>
      </c>
      <c r="F38" s="75" t="s">
        <v>780</v>
      </c>
      <c r="H38" s="75" t="s">
        <v>218</v>
      </c>
      <c r="I38" s="75" t="s">
        <v>451</v>
      </c>
      <c r="J38" s="75" t="s">
        <v>429</v>
      </c>
    </row>
    <row r="39" spans="1:10" x14ac:dyDescent="0.55000000000000004">
      <c r="A39" s="75" t="s">
        <v>152</v>
      </c>
      <c r="B39" s="75">
        <v>10</v>
      </c>
      <c r="C39" s="8">
        <f t="shared" si="1"/>
        <v>40360</v>
      </c>
      <c r="D39" s="75" t="s">
        <v>219</v>
      </c>
      <c r="E39" s="75" t="s">
        <v>217</v>
      </c>
      <c r="F39" s="75" t="s">
        <v>152</v>
      </c>
      <c r="H39" s="75" t="s">
        <v>218</v>
      </c>
      <c r="I39" s="75" t="s">
        <v>222</v>
      </c>
      <c r="J39" s="75" t="s">
        <v>221</v>
      </c>
    </row>
    <row r="40" spans="1:10" x14ac:dyDescent="0.55000000000000004">
      <c r="A40" s="75" t="s">
        <v>781</v>
      </c>
      <c r="B40" s="75">
        <v>10</v>
      </c>
      <c r="C40" s="8">
        <f t="shared" si="1"/>
        <v>40360</v>
      </c>
      <c r="D40" s="75" t="s">
        <v>219</v>
      </c>
      <c r="E40" s="75" t="s">
        <v>782</v>
      </c>
      <c r="H40" s="75" t="s">
        <v>218</v>
      </c>
      <c r="I40" s="75" t="s">
        <v>222</v>
      </c>
      <c r="J40" s="75" t="s">
        <v>221</v>
      </c>
    </row>
    <row r="41" spans="1:10" x14ac:dyDescent="0.55000000000000004">
      <c r="A41" s="75" t="s">
        <v>644</v>
      </c>
      <c r="B41" s="75">
        <v>10</v>
      </c>
      <c r="C41" s="8">
        <f t="shared" si="1"/>
        <v>40360</v>
      </c>
      <c r="D41" s="75" t="s">
        <v>219</v>
      </c>
      <c r="E41" s="75" t="s">
        <v>783</v>
      </c>
      <c r="F41" s="75" t="s">
        <v>644</v>
      </c>
      <c r="H41" s="75" t="s">
        <v>218</v>
      </c>
      <c r="I41" s="75" t="s">
        <v>222</v>
      </c>
      <c r="J41" s="75" t="s">
        <v>221</v>
      </c>
    </row>
    <row r="42" spans="1:10" x14ac:dyDescent="0.55000000000000004">
      <c r="A42" s="75" t="s">
        <v>714</v>
      </c>
      <c r="B42" s="75">
        <v>1</v>
      </c>
      <c r="C42" s="8" t="str">
        <f t="shared" si="1"/>
        <v/>
      </c>
      <c r="D42" s="75" t="s">
        <v>219</v>
      </c>
      <c r="E42" s="75" t="s">
        <v>784</v>
      </c>
      <c r="F42" s="75" t="s">
        <v>785</v>
      </c>
      <c r="H42" s="75" t="s">
        <v>218</v>
      </c>
      <c r="I42" s="75" t="s">
        <v>451</v>
      </c>
      <c r="J42" s="75" t="s">
        <v>431</v>
      </c>
    </row>
    <row r="43" spans="1:10" x14ac:dyDescent="0.55000000000000004">
      <c r="A43" s="75" t="s">
        <v>716</v>
      </c>
      <c r="B43" s="75">
        <v>1</v>
      </c>
      <c r="C43" s="8" t="str">
        <f t="shared" si="1"/>
        <v/>
      </c>
      <c r="D43" s="75" t="s">
        <v>219</v>
      </c>
      <c r="E43" s="75" t="s">
        <v>786</v>
      </c>
      <c r="F43" s="75" t="s">
        <v>785</v>
      </c>
      <c r="H43" s="75" t="s">
        <v>218</v>
      </c>
      <c r="I43" s="75" t="s">
        <v>451</v>
      </c>
      <c r="J43" s="75" t="s">
        <v>431</v>
      </c>
    </row>
    <row r="44" spans="1:10" x14ac:dyDescent="0.55000000000000004">
      <c r="A44" s="75" t="s">
        <v>718</v>
      </c>
      <c r="B44" s="75">
        <v>1</v>
      </c>
      <c r="C44" s="8" t="str">
        <f t="shared" si="1"/>
        <v/>
      </c>
      <c r="D44" s="75" t="s">
        <v>219</v>
      </c>
      <c r="E44" s="75" t="s">
        <v>787</v>
      </c>
      <c r="F44" s="75" t="s">
        <v>785</v>
      </c>
      <c r="H44" s="75" t="s">
        <v>218</v>
      </c>
      <c r="I44" s="75" t="s">
        <v>451</v>
      </c>
      <c r="J44" s="75" t="s">
        <v>431</v>
      </c>
    </row>
    <row r="45" spans="1:10" x14ac:dyDescent="0.55000000000000004">
      <c r="A45" s="75" t="s">
        <v>788</v>
      </c>
      <c r="B45" s="75">
        <v>10</v>
      </c>
      <c r="C45" s="8">
        <f t="shared" si="1"/>
        <v>40360</v>
      </c>
      <c r="D45" s="75" t="s">
        <v>219</v>
      </c>
      <c r="E45" s="75" t="s">
        <v>789</v>
      </c>
      <c r="F45" s="75" t="s">
        <v>788</v>
      </c>
      <c r="G45" s="75" t="s">
        <v>790</v>
      </c>
      <c r="H45" s="75" t="s">
        <v>218</v>
      </c>
      <c r="I45" s="75" t="s">
        <v>456</v>
      </c>
      <c r="J45" s="75" t="s">
        <v>221</v>
      </c>
    </row>
    <row r="46" spans="1:10" x14ac:dyDescent="0.55000000000000004">
      <c r="A46" s="75" t="s">
        <v>791</v>
      </c>
      <c r="C46" s="8">
        <f t="shared" si="1"/>
        <v>44013</v>
      </c>
      <c r="D46" s="75" t="s">
        <v>691</v>
      </c>
      <c r="E46" s="77" t="s">
        <v>792</v>
      </c>
      <c r="F46" s="75" t="s">
        <v>793</v>
      </c>
      <c r="G46" s="75" t="s">
        <v>679</v>
      </c>
      <c r="H46" s="75" t="s">
        <v>486</v>
      </c>
      <c r="I46" s="75" t="s">
        <v>456</v>
      </c>
      <c r="J46" s="75" t="s">
        <v>444</v>
      </c>
    </row>
    <row r="47" spans="1:10" x14ac:dyDescent="0.55000000000000004">
      <c r="A47" s="75" t="s">
        <v>655</v>
      </c>
      <c r="B47" s="75">
        <v>1</v>
      </c>
      <c r="C47" s="8" t="str">
        <f t="shared" si="1"/>
        <v/>
      </c>
      <c r="D47" s="75" t="s">
        <v>219</v>
      </c>
      <c r="E47" s="75" t="s">
        <v>794</v>
      </c>
      <c r="H47" s="75" t="s">
        <v>218</v>
      </c>
      <c r="I47" s="75" t="s">
        <v>456</v>
      </c>
      <c r="J47" s="75" t="s">
        <v>221</v>
      </c>
    </row>
    <row r="48" spans="1:10" x14ac:dyDescent="0.55000000000000004">
      <c r="A48" s="75" t="s">
        <v>658</v>
      </c>
      <c r="B48" s="75">
        <v>1</v>
      </c>
      <c r="C48" s="8" t="str">
        <f t="shared" si="1"/>
        <v/>
      </c>
      <c r="D48" s="75" t="s">
        <v>219</v>
      </c>
      <c r="E48" s="75" t="s">
        <v>795</v>
      </c>
      <c r="H48" s="75" t="s">
        <v>218</v>
      </c>
      <c r="I48" s="75" t="s">
        <v>456</v>
      </c>
      <c r="J48" s="75" t="s">
        <v>221</v>
      </c>
    </row>
    <row r="49" spans="1:10" x14ac:dyDescent="0.55000000000000004">
      <c r="A49" s="75" t="s">
        <v>660</v>
      </c>
      <c r="B49" s="75">
        <v>1</v>
      </c>
      <c r="C49" s="8" t="str">
        <f t="shared" si="1"/>
        <v/>
      </c>
      <c r="D49" s="75" t="s">
        <v>219</v>
      </c>
      <c r="E49" s="75" t="s">
        <v>796</v>
      </c>
      <c r="F49" s="75" t="s">
        <v>797</v>
      </c>
      <c r="H49" s="75" t="s">
        <v>218</v>
      </c>
      <c r="I49" s="75" t="s">
        <v>456</v>
      </c>
      <c r="J49" s="75" t="s">
        <v>221</v>
      </c>
    </row>
    <row r="50" spans="1:10" x14ac:dyDescent="0.55000000000000004">
      <c r="A50" s="75" t="s">
        <v>651</v>
      </c>
      <c r="B50" s="75">
        <v>10</v>
      </c>
      <c r="C50" s="8">
        <f t="shared" si="1"/>
        <v>40360</v>
      </c>
      <c r="D50" s="75" t="s">
        <v>219</v>
      </c>
      <c r="E50" s="77" t="s">
        <v>798</v>
      </c>
      <c r="F50" s="75" t="s">
        <v>799</v>
      </c>
      <c r="H50" s="75" t="s">
        <v>218</v>
      </c>
      <c r="I50" s="75" t="s">
        <v>222</v>
      </c>
      <c r="J50" s="75" t="s">
        <v>221</v>
      </c>
    </row>
    <row r="51" spans="1:10" x14ac:dyDescent="0.55000000000000004">
      <c r="A51" s="75" t="s">
        <v>662</v>
      </c>
      <c r="B51" s="75">
        <v>10</v>
      </c>
      <c r="C51" s="8">
        <f t="shared" si="1"/>
        <v>40360</v>
      </c>
      <c r="D51" s="75" t="s">
        <v>219</v>
      </c>
      <c r="E51" s="75" t="s">
        <v>800</v>
      </c>
      <c r="F51" s="75" t="s">
        <v>801</v>
      </c>
      <c r="H51" s="75" t="s">
        <v>218</v>
      </c>
      <c r="I51" s="75" t="s">
        <v>222</v>
      </c>
      <c r="J51" s="75" t="s">
        <v>221</v>
      </c>
    </row>
    <row r="52" spans="1:10" x14ac:dyDescent="0.55000000000000004">
      <c r="A52" s="75" t="s">
        <v>665</v>
      </c>
      <c r="B52" s="75">
        <v>10</v>
      </c>
      <c r="C52" s="8">
        <f t="shared" si="1"/>
        <v>40360</v>
      </c>
      <c r="D52" s="75" t="s">
        <v>219</v>
      </c>
      <c r="E52" s="75" t="s">
        <v>802</v>
      </c>
      <c r="F52" s="75" t="s">
        <v>801</v>
      </c>
      <c r="H52" s="75" t="s">
        <v>218</v>
      </c>
      <c r="I52" s="75" t="s">
        <v>222</v>
      </c>
      <c r="J52" s="75" t="s">
        <v>221</v>
      </c>
    </row>
    <row r="53" spans="1:10" x14ac:dyDescent="0.55000000000000004">
      <c r="A53" s="75" t="s">
        <v>667</v>
      </c>
      <c r="B53" s="75">
        <v>10</v>
      </c>
      <c r="C53" s="8">
        <f t="shared" si="1"/>
        <v>40360</v>
      </c>
      <c r="D53" s="75" t="s">
        <v>219</v>
      </c>
      <c r="E53" s="75" t="s">
        <v>803</v>
      </c>
      <c r="F53" s="75" t="s">
        <v>801</v>
      </c>
      <c r="H53" s="75" t="s">
        <v>218</v>
      </c>
      <c r="I53" s="75" t="s">
        <v>222</v>
      </c>
      <c r="J53" s="75" t="s">
        <v>221</v>
      </c>
    </row>
    <row r="54" spans="1:10" x14ac:dyDescent="0.55000000000000004">
      <c r="A54" s="75" t="s">
        <v>669</v>
      </c>
      <c r="B54" s="75">
        <v>10</v>
      </c>
      <c r="C54" s="8">
        <f t="shared" si="1"/>
        <v>40360</v>
      </c>
      <c r="D54" s="75" t="s">
        <v>219</v>
      </c>
      <c r="E54" s="75" t="s">
        <v>804</v>
      </c>
      <c r="F54" s="75" t="s">
        <v>801</v>
      </c>
      <c r="H54" s="75" t="s">
        <v>218</v>
      </c>
      <c r="I54" s="75" t="s">
        <v>222</v>
      </c>
      <c r="J54" s="75" t="s">
        <v>221</v>
      </c>
    </row>
    <row r="55" spans="1:10" x14ac:dyDescent="0.55000000000000004">
      <c r="A55" s="75" t="s">
        <v>671</v>
      </c>
      <c r="B55" s="75">
        <v>10</v>
      </c>
      <c r="C55" s="8">
        <f t="shared" si="1"/>
        <v>40360</v>
      </c>
      <c r="D55" s="75" t="s">
        <v>219</v>
      </c>
      <c r="E55" s="75" t="s">
        <v>805</v>
      </c>
      <c r="F55" s="75" t="s">
        <v>801</v>
      </c>
      <c r="H55" s="75" t="s">
        <v>218</v>
      </c>
      <c r="I55" s="75" t="s">
        <v>222</v>
      </c>
      <c r="J55" s="75" t="s">
        <v>221</v>
      </c>
    </row>
    <row r="56" spans="1:10" x14ac:dyDescent="0.55000000000000004">
      <c r="A56" s="75" t="s">
        <v>673</v>
      </c>
      <c r="B56" s="75">
        <v>10</v>
      </c>
      <c r="C56" s="8">
        <f t="shared" si="1"/>
        <v>40360</v>
      </c>
      <c r="D56" s="75" t="s">
        <v>219</v>
      </c>
      <c r="E56" s="75" t="s">
        <v>806</v>
      </c>
      <c r="F56" s="75" t="s">
        <v>801</v>
      </c>
      <c r="H56" s="75" t="s">
        <v>218</v>
      </c>
      <c r="I56" s="75" t="s">
        <v>222</v>
      </c>
      <c r="J56" s="75" t="s">
        <v>221</v>
      </c>
    </row>
    <row r="57" spans="1:10" x14ac:dyDescent="0.55000000000000004">
      <c r="A57" s="75" t="s">
        <v>584</v>
      </c>
      <c r="B57" s="75">
        <v>10</v>
      </c>
      <c r="C57" s="8">
        <f t="shared" si="1"/>
        <v>40360</v>
      </c>
      <c r="D57" s="75" t="s">
        <v>219</v>
      </c>
      <c r="E57" s="75" t="s">
        <v>807</v>
      </c>
      <c r="F57" s="75" t="s">
        <v>739</v>
      </c>
      <c r="G57" s="75" t="s">
        <v>808</v>
      </c>
      <c r="H57" s="75" t="s">
        <v>218</v>
      </c>
      <c r="I57" s="75" t="s">
        <v>222</v>
      </c>
      <c r="J57" s="75" t="s">
        <v>221</v>
      </c>
    </row>
    <row r="58" spans="1:10" x14ac:dyDescent="0.55000000000000004">
      <c r="A58" s="75" t="s">
        <v>809</v>
      </c>
      <c r="B58" s="75">
        <v>10</v>
      </c>
      <c r="C58" s="8">
        <f t="shared" si="1"/>
        <v>40360</v>
      </c>
      <c r="D58" s="75" t="s">
        <v>688</v>
      </c>
      <c r="E58" s="77" t="s">
        <v>810</v>
      </c>
      <c r="F58" s="75" t="s">
        <v>811</v>
      </c>
      <c r="H58" s="75" t="s">
        <v>218</v>
      </c>
      <c r="I58" s="75" t="s">
        <v>456</v>
      </c>
      <c r="J58" s="75" t="s">
        <v>444</v>
      </c>
    </row>
    <row r="59" spans="1:10" x14ac:dyDescent="0.55000000000000004">
      <c r="A59" s="75" t="s">
        <v>608</v>
      </c>
      <c r="B59" s="75">
        <v>10</v>
      </c>
      <c r="C59" s="8">
        <f t="shared" si="1"/>
        <v>40360</v>
      </c>
      <c r="D59" s="75" t="s">
        <v>219</v>
      </c>
      <c r="E59" s="75" t="s">
        <v>812</v>
      </c>
      <c r="F59" s="75" t="s">
        <v>608</v>
      </c>
      <c r="H59" s="75" t="s">
        <v>218</v>
      </c>
      <c r="I59" s="75" t="s">
        <v>222</v>
      </c>
      <c r="J59" s="75" t="s">
        <v>221</v>
      </c>
    </row>
    <row r="60" spans="1:10" x14ac:dyDescent="0.55000000000000004">
      <c r="A60" s="75" t="s">
        <v>813</v>
      </c>
      <c r="B60" s="75">
        <v>10</v>
      </c>
      <c r="C60" s="8">
        <f t="shared" si="1"/>
        <v>40360</v>
      </c>
      <c r="D60" s="75" t="s">
        <v>219</v>
      </c>
      <c r="E60" s="75" t="s">
        <v>814</v>
      </c>
      <c r="F60" s="75" t="s">
        <v>813</v>
      </c>
      <c r="G60" s="75" t="s">
        <v>815</v>
      </c>
      <c r="H60" s="75" t="s">
        <v>218</v>
      </c>
      <c r="I60" s="75" t="s">
        <v>222</v>
      </c>
      <c r="J60" s="75" t="s">
        <v>221</v>
      </c>
    </row>
    <row r="61" spans="1:10" x14ac:dyDescent="0.55000000000000004">
      <c r="A61" s="75" t="s">
        <v>816</v>
      </c>
      <c r="B61" s="75">
        <v>10</v>
      </c>
      <c r="C61" s="8">
        <f t="shared" si="1"/>
        <v>40360</v>
      </c>
      <c r="D61" s="75" t="s">
        <v>219</v>
      </c>
      <c r="E61" s="75" t="s">
        <v>817</v>
      </c>
      <c r="F61" s="75" t="s">
        <v>816</v>
      </c>
      <c r="H61" s="75" t="s">
        <v>218</v>
      </c>
      <c r="I61" s="75" t="s">
        <v>456</v>
      </c>
      <c r="J61" s="75" t="s">
        <v>221</v>
      </c>
    </row>
    <row r="62" spans="1:10" x14ac:dyDescent="0.55000000000000004">
      <c r="A62" s="75" t="s">
        <v>818</v>
      </c>
      <c r="C62" s="8">
        <f t="shared" si="1"/>
        <v>44013</v>
      </c>
      <c r="D62" s="75" t="s">
        <v>219</v>
      </c>
      <c r="E62" s="75" t="s">
        <v>819</v>
      </c>
      <c r="F62" s="75" t="s">
        <v>818</v>
      </c>
      <c r="G62" s="75" t="s">
        <v>820</v>
      </c>
      <c r="H62" s="75" t="s">
        <v>218</v>
      </c>
      <c r="I62" s="75" t="s">
        <v>456</v>
      </c>
      <c r="J62" s="75" t="s">
        <v>221</v>
      </c>
    </row>
    <row r="63" spans="1:10" x14ac:dyDescent="0.55000000000000004">
      <c r="A63" s="77" t="s">
        <v>675</v>
      </c>
      <c r="B63" s="77">
        <v>1</v>
      </c>
      <c r="C63" s="150" t="str">
        <f t="shared" ref="C63:C77" si="2">IF(B63=1, "", IFERROR(DATE(2020-B63,7,1), ""))</f>
        <v/>
      </c>
      <c r="D63" s="75" t="s">
        <v>219</v>
      </c>
      <c r="E63" s="77" t="s">
        <v>821</v>
      </c>
      <c r="F63" s="77" t="s">
        <v>822</v>
      </c>
      <c r="H63" s="75" t="s">
        <v>484</v>
      </c>
      <c r="I63" s="75" t="s">
        <v>222</v>
      </c>
      <c r="J63" s="75" t="s">
        <v>431</v>
      </c>
    </row>
    <row r="64" spans="1:10" x14ac:dyDescent="0.55000000000000004">
      <c r="A64" s="75" t="s">
        <v>587</v>
      </c>
      <c r="C64" s="8">
        <f t="shared" si="2"/>
        <v>44013</v>
      </c>
      <c r="D64" s="75" t="s">
        <v>219</v>
      </c>
      <c r="E64" s="75" t="s">
        <v>823</v>
      </c>
      <c r="F64" s="75" t="s">
        <v>739</v>
      </c>
      <c r="G64" s="75" t="s">
        <v>824</v>
      </c>
      <c r="H64" s="75" t="s">
        <v>218</v>
      </c>
      <c r="I64" s="75" t="s">
        <v>222</v>
      </c>
      <c r="J64" s="75" t="s">
        <v>221</v>
      </c>
    </row>
    <row r="65" spans="1:10" x14ac:dyDescent="0.55000000000000004">
      <c r="A65" s="96" t="s">
        <v>825</v>
      </c>
      <c r="B65" s="96">
        <v>10</v>
      </c>
      <c r="C65" s="151">
        <f t="shared" si="2"/>
        <v>40360</v>
      </c>
      <c r="D65" s="96" t="s">
        <v>219</v>
      </c>
      <c r="E65" s="96" t="s">
        <v>826</v>
      </c>
      <c r="F65" s="96" t="s">
        <v>825</v>
      </c>
      <c r="G65" s="96" t="s">
        <v>827</v>
      </c>
      <c r="H65" s="96" t="s">
        <v>218</v>
      </c>
      <c r="I65" s="96" t="s">
        <v>456</v>
      </c>
      <c r="J65" s="96" t="s">
        <v>221</v>
      </c>
    </row>
    <row r="66" spans="1:10" x14ac:dyDescent="0.55000000000000004">
      <c r="A66" s="75" t="s">
        <v>828</v>
      </c>
      <c r="B66" s="75">
        <v>5</v>
      </c>
      <c r="C66" s="8">
        <f t="shared" si="2"/>
        <v>42186</v>
      </c>
      <c r="D66" s="75" t="s">
        <v>691</v>
      </c>
      <c r="E66" s="77" t="s">
        <v>829</v>
      </c>
      <c r="F66" s="75" t="s">
        <v>830</v>
      </c>
      <c r="G66" s="75" t="s">
        <v>679</v>
      </c>
      <c r="H66" s="75" t="s">
        <v>486</v>
      </c>
      <c r="I66" s="75" t="s">
        <v>456</v>
      </c>
      <c r="J66" s="75" t="s">
        <v>444</v>
      </c>
    </row>
    <row r="67" spans="1:10" x14ac:dyDescent="0.55000000000000004">
      <c r="A67" s="75" t="s">
        <v>831</v>
      </c>
      <c r="B67" s="75">
        <v>5</v>
      </c>
      <c r="C67" s="8">
        <f t="shared" si="2"/>
        <v>42186</v>
      </c>
      <c r="D67" s="75" t="s">
        <v>691</v>
      </c>
      <c r="E67" s="77" t="s">
        <v>832</v>
      </c>
      <c r="F67" s="75" t="s">
        <v>833</v>
      </c>
      <c r="G67" s="75" t="s">
        <v>679</v>
      </c>
      <c r="H67" s="75" t="s">
        <v>486</v>
      </c>
      <c r="I67" s="75" t="s">
        <v>456</v>
      </c>
      <c r="J67" s="75" t="s">
        <v>444</v>
      </c>
    </row>
    <row r="68" spans="1:10" x14ac:dyDescent="0.55000000000000004">
      <c r="A68" s="75" t="s">
        <v>834</v>
      </c>
      <c r="B68" s="75">
        <v>5</v>
      </c>
      <c r="C68" s="8">
        <f t="shared" si="2"/>
        <v>42186</v>
      </c>
      <c r="D68" s="75" t="s">
        <v>691</v>
      </c>
      <c r="E68" s="77" t="s">
        <v>835</v>
      </c>
      <c r="F68" s="75" t="s">
        <v>836</v>
      </c>
      <c r="G68" s="75" t="s">
        <v>679</v>
      </c>
      <c r="H68" s="75" t="s">
        <v>486</v>
      </c>
      <c r="I68" s="75" t="s">
        <v>456</v>
      </c>
      <c r="J68" s="75" t="s">
        <v>444</v>
      </c>
    </row>
    <row r="69" spans="1:10" x14ac:dyDescent="0.55000000000000004">
      <c r="A69" s="75" t="s">
        <v>837</v>
      </c>
      <c r="B69" s="75">
        <v>10</v>
      </c>
      <c r="C69" s="8">
        <f t="shared" si="2"/>
        <v>40360</v>
      </c>
      <c r="D69" s="75" t="s">
        <v>691</v>
      </c>
      <c r="E69" s="77" t="s">
        <v>838</v>
      </c>
      <c r="F69" s="75" t="s">
        <v>679</v>
      </c>
      <c r="H69" s="75" t="s">
        <v>486</v>
      </c>
      <c r="I69" s="75" t="s">
        <v>456</v>
      </c>
      <c r="J69" s="75" t="s">
        <v>444</v>
      </c>
    </row>
    <row r="70" spans="1:10" x14ac:dyDescent="0.55000000000000004">
      <c r="A70" s="75" t="s">
        <v>677</v>
      </c>
      <c r="B70" s="75">
        <v>10</v>
      </c>
      <c r="C70" s="8">
        <f t="shared" si="2"/>
        <v>40360</v>
      </c>
      <c r="D70" s="75" t="s">
        <v>219</v>
      </c>
      <c r="E70" s="75" t="s">
        <v>839</v>
      </c>
      <c r="F70" s="75" t="s">
        <v>840</v>
      </c>
      <c r="G70" s="75" t="s">
        <v>841</v>
      </c>
      <c r="H70" s="75" t="s">
        <v>744</v>
      </c>
      <c r="I70" s="75" t="s">
        <v>456</v>
      </c>
      <c r="J70" s="75" t="s">
        <v>221</v>
      </c>
    </row>
    <row r="71" spans="1:10" x14ac:dyDescent="0.55000000000000004">
      <c r="A71" s="75" t="s">
        <v>647</v>
      </c>
      <c r="B71" s="75">
        <v>10</v>
      </c>
      <c r="C71" s="8">
        <f t="shared" si="2"/>
        <v>40360</v>
      </c>
      <c r="D71" s="75" t="s">
        <v>219</v>
      </c>
      <c r="E71" s="75" t="s">
        <v>842</v>
      </c>
      <c r="F71" s="75" t="s">
        <v>647</v>
      </c>
      <c r="H71" s="75" t="s">
        <v>218</v>
      </c>
      <c r="I71" s="75" t="s">
        <v>222</v>
      </c>
      <c r="J71" s="75" t="s">
        <v>221</v>
      </c>
    </row>
    <row r="72" spans="1:10" x14ac:dyDescent="0.55000000000000004">
      <c r="A72" s="77" t="s">
        <v>679</v>
      </c>
      <c r="B72" s="77">
        <v>5</v>
      </c>
      <c r="C72" s="150">
        <f t="shared" si="2"/>
        <v>42186</v>
      </c>
      <c r="D72" s="75" t="s">
        <v>219</v>
      </c>
      <c r="E72" s="77" t="s">
        <v>843</v>
      </c>
      <c r="F72" s="77" t="s">
        <v>844</v>
      </c>
      <c r="G72" s="77" t="s">
        <v>837</v>
      </c>
      <c r="H72" s="75" t="s">
        <v>486</v>
      </c>
      <c r="I72" s="75" t="s">
        <v>222</v>
      </c>
      <c r="J72" s="75" t="s">
        <v>444</v>
      </c>
    </row>
    <row r="73" spans="1:10" x14ac:dyDescent="0.55000000000000004">
      <c r="A73" s="75" t="s">
        <v>845</v>
      </c>
      <c r="B73" s="75">
        <v>10</v>
      </c>
      <c r="C73" s="8">
        <f t="shared" si="2"/>
        <v>40360</v>
      </c>
      <c r="D73" s="75" t="s">
        <v>219</v>
      </c>
      <c r="E73" s="75" t="s">
        <v>846</v>
      </c>
      <c r="F73" s="75" t="s">
        <v>845</v>
      </c>
      <c r="G73" s="75" t="s">
        <v>847</v>
      </c>
      <c r="H73" s="75" t="s">
        <v>218</v>
      </c>
      <c r="I73" s="75" t="s">
        <v>222</v>
      </c>
      <c r="J73" s="75" t="s">
        <v>221</v>
      </c>
    </row>
    <row r="74" spans="1:10" x14ac:dyDescent="0.55000000000000004">
      <c r="A74" s="75" t="s">
        <v>681</v>
      </c>
      <c r="B74" s="75">
        <v>10</v>
      </c>
      <c r="C74" s="8">
        <f t="shared" si="2"/>
        <v>40360</v>
      </c>
      <c r="D74" s="75" t="s">
        <v>219</v>
      </c>
      <c r="E74" s="75" t="s">
        <v>848</v>
      </c>
      <c r="H74" s="75" t="s">
        <v>218</v>
      </c>
      <c r="I74" s="75" t="s">
        <v>222</v>
      </c>
      <c r="J74" s="75" t="s">
        <v>221</v>
      </c>
    </row>
    <row r="75" spans="1:10" x14ac:dyDescent="0.55000000000000004">
      <c r="A75" s="75" t="s">
        <v>683</v>
      </c>
      <c r="B75" s="75">
        <v>10</v>
      </c>
      <c r="C75" s="8">
        <f t="shared" si="2"/>
        <v>40360</v>
      </c>
      <c r="D75" s="75" t="s">
        <v>219</v>
      </c>
      <c r="E75" s="75" t="s">
        <v>849</v>
      </c>
      <c r="F75" s="75" t="s">
        <v>850</v>
      </c>
      <c r="G75" s="75" t="s">
        <v>851</v>
      </c>
      <c r="H75" s="75" t="s">
        <v>218</v>
      </c>
      <c r="I75" s="75" t="s">
        <v>222</v>
      </c>
      <c r="J75" s="75" t="s">
        <v>221</v>
      </c>
    </row>
    <row r="76" spans="1:10" x14ac:dyDescent="0.55000000000000004">
      <c r="A76" s="75" t="s">
        <v>633</v>
      </c>
      <c r="B76" s="75">
        <v>10</v>
      </c>
      <c r="C76" s="8">
        <f t="shared" si="2"/>
        <v>40360</v>
      </c>
      <c r="D76" s="75" t="s">
        <v>219</v>
      </c>
      <c r="E76" s="75" t="s">
        <v>852</v>
      </c>
      <c r="F76" s="75" t="s">
        <v>633</v>
      </c>
      <c r="G76" s="75" t="s">
        <v>853</v>
      </c>
      <c r="H76" s="75" t="s">
        <v>218</v>
      </c>
      <c r="I76" s="75" t="s">
        <v>222</v>
      </c>
      <c r="J76" s="75" t="s">
        <v>221</v>
      </c>
    </row>
    <row r="77" spans="1:10" x14ac:dyDescent="0.55000000000000004">
      <c r="A77" s="75" t="s">
        <v>854</v>
      </c>
      <c r="B77" s="75">
        <v>15</v>
      </c>
      <c r="C77" s="8">
        <f t="shared" si="2"/>
        <v>38534</v>
      </c>
      <c r="D77" s="75" t="s">
        <v>691</v>
      </c>
      <c r="E77" s="77" t="s">
        <v>855</v>
      </c>
      <c r="F77" s="75" t="s">
        <v>856</v>
      </c>
      <c r="H77" s="75" t="s">
        <v>218</v>
      </c>
      <c r="I77" s="75" t="s">
        <v>456</v>
      </c>
      <c r="J77" s="75" t="s">
        <v>857</v>
      </c>
    </row>
  </sheetData>
  <dataValidations count="1">
    <dataValidation allowBlank="1" showInputMessage="1" showErrorMessage="1" prompt="This column was altered to present only unique BMP Names by direct copy or slight adjustment to Alternative BMP Name 1; these values will not directly correlate to BMP Name as found in the NY_DEP jurisdictional reporting template." sqref="A1:C1" xr:uid="{FDBF179E-830B-4D74-992F-C6E93971ADC9}"/>
  </dataValidations>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FA6E7C-6AA2-4CC1-8BDE-528B31D04EB9}">
  <dimension ref="A1:U83"/>
  <sheetViews>
    <sheetView showGridLines="0" zoomScaleNormal="100" workbookViewId="0"/>
  </sheetViews>
  <sheetFormatPr defaultColWidth="9.15625" defaultRowHeight="14.4" x14ac:dyDescent="0.55000000000000004"/>
  <cols>
    <col min="1" max="16384" width="9.15625" style="41"/>
  </cols>
  <sheetData>
    <row r="1" spans="1:21" ht="20.399999999999999" x14ac:dyDescent="0.75">
      <c r="A1" s="58" t="s">
        <v>58</v>
      </c>
      <c r="B1" s="75"/>
      <c r="C1" s="75"/>
      <c r="D1" s="75"/>
      <c r="E1" s="75"/>
      <c r="F1" s="75"/>
      <c r="G1" s="75"/>
      <c r="H1" s="75"/>
      <c r="I1" s="75"/>
      <c r="J1" s="75"/>
      <c r="K1" s="75"/>
      <c r="L1" s="75"/>
      <c r="M1" s="75"/>
      <c r="N1" s="75"/>
      <c r="O1" s="75"/>
      <c r="P1" s="75"/>
      <c r="Q1" s="75"/>
      <c r="R1" s="75"/>
      <c r="S1" s="75"/>
      <c r="T1" s="75"/>
      <c r="U1" s="75"/>
    </row>
    <row r="2" spans="1:21" x14ac:dyDescent="0.55000000000000004">
      <c r="A2" s="75"/>
      <c r="B2" s="75"/>
      <c r="C2" s="75"/>
      <c r="D2" s="75"/>
      <c r="E2" s="75"/>
      <c r="F2" s="75"/>
      <c r="G2" s="75"/>
      <c r="H2" s="75"/>
      <c r="I2" s="75"/>
      <c r="J2" s="75"/>
      <c r="K2" s="75"/>
      <c r="L2" s="75"/>
      <c r="M2" s="75"/>
      <c r="N2" s="75"/>
      <c r="O2" s="75"/>
      <c r="P2" s="75"/>
      <c r="Q2" s="75"/>
      <c r="R2" s="75"/>
      <c r="S2" s="75"/>
      <c r="T2" s="75"/>
      <c r="U2" s="75"/>
    </row>
    <row r="3" spans="1:21" x14ac:dyDescent="0.55000000000000004">
      <c r="A3" s="75" t="s">
        <v>59</v>
      </c>
      <c r="B3" s="75"/>
      <c r="C3" s="75"/>
      <c r="D3" s="75"/>
      <c r="E3" s="75"/>
      <c r="F3" s="75"/>
      <c r="G3" s="75"/>
      <c r="H3" s="75"/>
      <c r="I3" s="75"/>
      <c r="J3" s="75"/>
      <c r="K3" s="75"/>
      <c r="L3" s="75"/>
      <c r="M3" s="75"/>
      <c r="N3" s="75"/>
      <c r="O3" s="75"/>
      <c r="P3" s="75"/>
      <c r="Q3" s="75"/>
      <c r="R3" s="75"/>
      <c r="S3" s="75"/>
      <c r="T3" s="75"/>
      <c r="U3" s="75"/>
    </row>
    <row r="4" spans="1:21" x14ac:dyDescent="0.55000000000000004">
      <c r="A4" s="130">
        <v>1</v>
      </c>
      <c r="B4" s="88" t="s">
        <v>60</v>
      </c>
      <c r="C4" s="75"/>
      <c r="D4" s="75"/>
      <c r="E4" s="75"/>
      <c r="F4" s="75"/>
      <c r="G4" s="75"/>
      <c r="H4" s="75"/>
      <c r="I4" s="75"/>
      <c r="J4" s="75"/>
      <c r="K4" s="75"/>
      <c r="L4" s="75"/>
      <c r="M4" s="75"/>
      <c r="N4" s="75"/>
      <c r="O4" s="75"/>
      <c r="P4" s="75"/>
      <c r="Q4" s="75"/>
      <c r="R4" s="75"/>
      <c r="S4" s="75"/>
      <c r="T4" s="75"/>
      <c r="U4" s="75"/>
    </row>
    <row r="5" spans="1:21" x14ac:dyDescent="0.55000000000000004">
      <c r="A5" s="130">
        <v>2</v>
      </c>
      <c r="B5" s="88" t="s">
        <v>61</v>
      </c>
      <c r="C5" s="75"/>
      <c r="D5" s="75"/>
      <c r="E5" s="75"/>
      <c r="F5" s="75"/>
      <c r="G5" s="75"/>
      <c r="H5" s="75"/>
      <c r="I5" s="75"/>
      <c r="J5" s="75"/>
      <c r="K5" s="75"/>
      <c r="L5" s="75"/>
      <c r="M5" s="75"/>
      <c r="N5" s="75"/>
      <c r="O5" s="75"/>
      <c r="P5" s="75"/>
      <c r="Q5" s="75"/>
      <c r="R5" s="75"/>
      <c r="S5" s="75"/>
      <c r="T5" s="75"/>
      <c r="U5" s="75"/>
    </row>
    <row r="6" spans="1:21" ht="14.65" customHeight="1" x14ac:dyDescent="0.55000000000000004">
      <c r="A6" s="130">
        <v>3</v>
      </c>
      <c r="B6" s="88" t="s">
        <v>62</v>
      </c>
      <c r="C6" s="75"/>
      <c r="D6" s="75"/>
      <c r="E6" s="75"/>
      <c r="F6" s="75"/>
      <c r="G6" s="75"/>
      <c r="H6" s="75"/>
      <c r="I6" s="75"/>
      <c r="J6" s="75"/>
      <c r="K6" s="75"/>
      <c r="L6" s="75"/>
      <c r="M6" s="75"/>
      <c r="N6" s="75"/>
      <c r="O6" s="75"/>
      <c r="P6" s="75"/>
      <c r="Q6" s="75"/>
      <c r="R6" s="75"/>
      <c r="S6" s="75"/>
      <c r="T6" s="75"/>
      <c r="U6" s="75"/>
    </row>
    <row r="7" spans="1:21" x14ac:dyDescent="0.55000000000000004">
      <c r="A7" s="130">
        <v>4</v>
      </c>
      <c r="B7" s="88" t="s">
        <v>63</v>
      </c>
      <c r="C7" s="75"/>
      <c r="D7" s="75"/>
      <c r="E7" s="75"/>
      <c r="F7" s="75"/>
      <c r="G7" s="75"/>
      <c r="H7" s="75"/>
      <c r="I7" s="75"/>
      <c r="J7" s="75"/>
      <c r="K7" s="75"/>
      <c r="L7" s="75"/>
      <c r="M7" s="75"/>
      <c r="N7" s="75"/>
      <c r="O7" s="75"/>
      <c r="P7" s="75"/>
      <c r="Q7" s="75"/>
      <c r="R7" s="75"/>
      <c r="S7" s="75"/>
      <c r="T7" s="75"/>
      <c r="U7" s="75"/>
    </row>
    <row r="8" spans="1:21" x14ac:dyDescent="0.55000000000000004">
      <c r="A8" s="130">
        <v>5</v>
      </c>
      <c r="B8" s="88" t="s">
        <v>64</v>
      </c>
      <c r="C8" s="75"/>
      <c r="D8" s="75"/>
      <c r="E8" s="75"/>
      <c r="F8" s="75"/>
      <c r="G8" s="75"/>
      <c r="H8" s="75"/>
      <c r="I8" s="75"/>
      <c r="J8" s="75"/>
      <c r="K8" s="75"/>
      <c r="L8" s="75"/>
      <c r="M8" s="75"/>
      <c r="N8" s="75"/>
      <c r="O8" s="75"/>
      <c r="P8" s="75"/>
      <c r="Q8" s="75"/>
      <c r="R8" s="75"/>
      <c r="S8" s="75"/>
      <c r="T8" s="75"/>
      <c r="U8" s="75"/>
    </row>
    <row r="9" spans="1:21" x14ac:dyDescent="0.55000000000000004">
      <c r="A9" s="130">
        <v>6</v>
      </c>
      <c r="B9" s="88" t="s">
        <v>65</v>
      </c>
      <c r="C9" s="75"/>
      <c r="D9" s="75"/>
      <c r="E9" s="75"/>
      <c r="F9" s="75"/>
      <c r="G9" s="75"/>
      <c r="H9" s="75"/>
      <c r="I9" s="75"/>
      <c r="J9" s="75"/>
      <c r="K9" s="75"/>
      <c r="L9" s="75"/>
      <c r="M9" s="75"/>
      <c r="N9" s="75"/>
      <c r="O9" s="75"/>
      <c r="P9" s="75"/>
      <c r="Q9" s="75"/>
      <c r="R9" s="75"/>
      <c r="S9" s="75"/>
      <c r="T9" s="75"/>
      <c r="U9" s="75"/>
    </row>
    <row r="10" spans="1:21" x14ac:dyDescent="0.55000000000000004">
      <c r="A10" s="130">
        <v>7</v>
      </c>
      <c r="B10" s="88" t="s">
        <v>66</v>
      </c>
      <c r="C10" s="75"/>
      <c r="D10" s="75"/>
      <c r="E10" s="75"/>
      <c r="F10" s="75"/>
      <c r="G10" s="75"/>
      <c r="H10" s="75"/>
      <c r="I10" s="75"/>
      <c r="J10" s="75"/>
      <c r="K10" s="75"/>
      <c r="L10" s="75"/>
      <c r="M10" s="75"/>
      <c r="N10" s="75"/>
      <c r="O10" s="75"/>
      <c r="P10" s="75"/>
      <c r="Q10" s="75"/>
      <c r="R10" s="75"/>
      <c r="S10" s="75"/>
      <c r="T10" s="75"/>
      <c r="U10" s="75"/>
    </row>
    <row r="11" spans="1:21" x14ac:dyDescent="0.55000000000000004">
      <c r="A11" s="130">
        <v>8</v>
      </c>
      <c r="B11" s="88" t="s">
        <v>67</v>
      </c>
      <c r="C11" s="75"/>
      <c r="D11" s="75"/>
      <c r="E11" s="75"/>
      <c r="F11" s="75"/>
      <c r="G11" s="75"/>
      <c r="H11" s="75"/>
      <c r="I11" s="75"/>
      <c r="J11" s="75"/>
      <c r="K11" s="75"/>
      <c r="L11" s="75"/>
      <c r="M11" s="75"/>
      <c r="N11" s="75"/>
      <c r="O11" s="75"/>
      <c r="P11" s="75"/>
      <c r="Q11" s="75"/>
      <c r="R11" s="75"/>
      <c r="S11" s="75"/>
      <c r="T11" s="75"/>
      <c r="U11" s="75"/>
    </row>
    <row r="12" spans="1:21" x14ac:dyDescent="0.55000000000000004">
      <c r="A12" s="130">
        <v>9</v>
      </c>
      <c r="B12" s="88" t="s">
        <v>68</v>
      </c>
      <c r="C12" s="75"/>
      <c r="D12" s="75"/>
      <c r="E12" s="75"/>
      <c r="F12" s="75"/>
      <c r="G12" s="75"/>
      <c r="H12" s="75"/>
      <c r="I12" s="75"/>
      <c r="J12" s="75"/>
      <c r="K12" s="75"/>
      <c r="L12" s="75"/>
      <c r="M12" s="75"/>
      <c r="N12" s="75"/>
      <c r="O12" s="75"/>
      <c r="P12" s="75"/>
      <c r="Q12" s="75"/>
      <c r="R12" s="75"/>
      <c r="S12" s="75"/>
      <c r="T12" s="75"/>
      <c r="U12" s="75"/>
    </row>
    <row r="13" spans="1:21" x14ac:dyDescent="0.55000000000000004">
      <c r="A13" s="130">
        <v>10</v>
      </c>
      <c r="B13" s="88" t="s">
        <v>69</v>
      </c>
      <c r="C13" s="75"/>
      <c r="D13" s="75"/>
      <c r="E13" s="75"/>
      <c r="F13" s="75"/>
      <c r="G13" s="75"/>
      <c r="H13" s="75"/>
      <c r="I13" s="75"/>
      <c r="J13" s="75"/>
      <c r="K13" s="75"/>
      <c r="L13" s="75"/>
      <c r="M13" s="75"/>
      <c r="N13" s="75"/>
      <c r="O13" s="75"/>
      <c r="P13" s="75"/>
      <c r="Q13" s="75"/>
      <c r="R13" s="75"/>
      <c r="S13" s="75"/>
      <c r="T13" s="75"/>
      <c r="U13" s="75"/>
    </row>
    <row r="14" spans="1:21" x14ac:dyDescent="0.55000000000000004">
      <c r="A14" s="130">
        <v>11</v>
      </c>
      <c r="B14" s="88" t="s">
        <v>70</v>
      </c>
      <c r="C14" s="75"/>
      <c r="D14" s="75"/>
      <c r="E14" s="75"/>
      <c r="F14" s="75"/>
      <c r="G14" s="75"/>
      <c r="H14" s="75"/>
      <c r="I14" s="75"/>
      <c r="J14" s="75"/>
      <c r="K14" s="75"/>
      <c r="L14" s="75"/>
      <c r="M14" s="75"/>
      <c r="N14" s="75"/>
      <c r="O14" s="75"/>
      <c r="P14" s="75"/>
      <c r="Q14" s="75"/>
      <c r="R14" s="75"/>
      <c r="S14" s="75"/>
      <c r="T14" s="75"/>
      <c r="U14" s="75"/>
    </row>
    <row r="15" spans="1:21" x14ac:dyDescent="0.55000000000000004">
      <c r="A15" s="130">
        <v>12</v>
      </c>
      <c r="B15" s="88" t="s">
        <v>71</v>
      </c>
      <c r="C15" s="75"/>
      <c r="D15" s="75"/>
      <c r="E15" s="75"/>
      <c r="F15" s="75"/>
      <c r="G15" s="75"/>
      <c r="H15" s="75"/>
      <c r="I15" s="75"/>
      <c r="J15" s="75"/>
      <c r="K15" s="75"/>
      <c r="L15" s="75"/>
      <c r="M15" s="75"/>
      <c r="N15" s="75"/>
      <c r="O15" s="75"/>
      <c r="P15" s="75"/>
      <c r="Q15" s="75"/>
      <c r="R15" s="75"/>
      <c r="S15" s="75"/>
      <c r="T15" s="75"/>
      <c r="U15" s="75"/>
    </row>
    <row r="16" spans="1:21" x14ac:dyDescent="0.55000000000000004">
      <c r="A16" s="130">
        <v>13</v>
      </c>
      <c r="B16" s="88" t="s">
        <v>72</v>
      </c>
      <c r="C16" s="75"/>
      <c r="D16" s="75"/>
      <c r="E16" s="75"/>
      <c r="F16" s="75"/>
      <c r="G16" s="75"/>
      <c r="H16" s="75"/>
      <c r="I16" s="75"/>
      <c r="J16" s="75"/>
      <c r="K16" s="75"/>
      <c r="L16" s="75"/>
      <c r="M16" s="75"/>
      <c r="N16" s="75"/>
      <c r="O16" s="75"/>
      <c r="P16" s="75"/>
      <c r="Q16" s="75"/>
      <c r="R16" s="75"/>
      <c r="S16" s="75"/>
      <c r="T16" s="75"/>
      <c r="U16" s="75"/>
    </row>
    <row r="17" spans="1:21" x14ac:dyDescent="0.55000000000000004">
      <c r="A17" s="75"/>
      <c r="B17" s="75"/>
      <c r="C17" s="75"/>
      <c r="D17" s="75"/>
      <c r="E17" s="75"/>
      <c r="F17" s="75"/>
      <c r="G17" s="75"/>
      <c r="H17" s="75"/>
      <c r="I17" s="75"/>
      <c r="J17" s="75"/>
      <c r="K17" s="75"/>
      <c r="L17" s="75"/>
      <c r="M17" s="75"/>
      <c r="N17" s="75"/>
      <c r="O17" s="75"/>
      <c r="P17" s="75"/>
      <c r="Q17" s="75"/>
      <c r="R17" s="75"/>
      <c r="S17" s="75"/>
      <c r="T17" s="75"/>
      <c r="U17" s="75"/>
    </row>
    <row r="18" spans="1:21" ht="14.5" customHeight="1" x14ac:dyDescent="0.6">
      <c r="A18" s="154">
        <v>1</v>
      </c>
      <c r="B18" s="131" t="str">
        <f>VLOOKUP(A18,$A$4:$B$16,2,FALSE)</f>
        <v>I don't have design information for my planned BMPs. What should I enter?</v>
      </c>
      <c r="C18" s="75"/>
      <c r="D18" s="75"/>
      <c r="E18" s="75"/>
      <c r="F18" s="75"/>
      <c r="G18" s="75"/>
      <c r="H18" s="75"/>
      <c r="I18" s="75"/>
      <c r="J18" s="75"/>
      <c r="K18" s="75"/>
      <c r="L18" s="75"/>
      <c r="M18" s="75"/>
      <c r="N18" s="75"/>
      <c r="O18" s="75"/>
      <c r="P18" s="75"/>
      <c r="Q18" s="75"/>
      <c r="R18" s="75"/>
      <c r="S18" s="75"/>
      <c r="T18" s="75"/>
      <c r="U18" s="75"/>
    </row>
    <row r="19" spans="1:21" x14ac:dyDescent="0.55000000000000004">
      <c r="A19" s="75"/>
      <c r="B19" s="75"/>
      <c r="C19" s="75"/>
      <c r="D19" s="75"/>
      <c r="E19" s="75"/>
      <c r="F19" s="75"/>
      <c r="G19" s="75"/>
      <c r="H19" s="75"/>
      <c r="I19" s="75"/>
      <c r="J19" s="75"/>
      <c r="K19" s="75"/>
      <c r="L19" s="75"/>
      <c r="M19" s="75"/>
      <c r="N19" s="75"/>
      <c r="O19" s="75"/>
      <c r="P19" s="75"/>
      <c r="Q19" s="75"/>
      <c r="R19" s="75"/>
      <c r="S19" s="75"/>
      <c r="T19" s="75"/>
      <c r="U19" s="75"/>
    </row>
    <row r="20" spans="1:21" x14ac:dyDescent="0.55000000000000004">
      <c r="A20" s="75"/>
      <c r="B20" s="173" t="s">
        <v>73</v>
      </c>
      <c r="C20" s="173"/>
      <c r="D20" s="173"/>
      <c r="E20" s="173"/>
      <c r="F20" s="173"/>
      <c r="G20" s="173"/>
      <c r="H20" s="173"/>
      <c r="I20" s="173"/>
      <c r="J20" s="173"/>
      <c r="K20" s="173"/>
      <c r="L20" s="173"/>
      <c r="M20" s="173"/>
      <c r="N20" s="173"/>
      <c r="O20" s="173"/>
      <c r="P20" s="173"/>
      <c r="Q20" s="173"/>
      <c r="R20" s="173"/>
      <c r="S20" s="173"/>
      <c r="T20" s="173"/>
      <c r="U20" s="75"/>
    </row>
    <row r="21" spans="1:21" x14ac:dyDescent="0.55000000000000004">
      <c r="A21" s="75"/>
      <c r="B21" s="75" t="s">
        <v>74</v>
      </c>
      <c r="C21" s="75"/>
      <c r="D21" s="75"/>
      <c r="E21" s="75"/>
      <c r="F21" s="75"/>
      <c r="G21" s="75"/>
      <c r="H21" s="75"/>
      <c r="I21" s="75"/>
      <c r="J21" s="75"/>
      <c r="K21" s="75"/>
      <c r="L21" s="75"/>
      <c r="M21" s="75"/>
      <c r="N21" s="75"/>
      <c r="O21" s="75"/>
      <c r="P21" s="75"/>
      <c r="Q21" s="75"/>
      <c r="R21" s="75"/>
      <c r="S21" s="75"/>
      <c r="T21" s="75"/>
      <c r="U21" s="75"/>
    </row>
    <row r="22" spans="1:21" x14ac:dyDescent="0.55000000000000004">
      <c r="A22" s="75"/>
      <c r="B22" s="75" t="s">
        <v>75</v>
      </c>
      <c r="C22" s="75"/>
      <c r="D22" s="75"/>
      <c r="E22" s="75"/>
      <c r="F22" s="75"/>
      <c r="G22" s="75"/>
      <c r="H22" s="75"/>
      <c r="I22" s="75"/>
      <c r="J22" s="75"/>
      <c r="K22" s="75"/>
      <c r="L22" s="75"/>
      <c r="M22" s="75"/>
      <c r="N22" s="75"/>
      <c r="O22" s="75"/>
      <c r="P22" s="75"/>
      <c r="Q22" s="75"/>
      <c r="R22" s="75"/>
      <c r="S22" s="75"/>
      <c r="T22" s="75"/>
      <c r="U22" s="75"/>
    </row>
    <row r="23" spans="1:21" x14ac:dyDescent="0.55000000000000004">
      <c r="A23" s="75"/>
      <c r="B23" s="75" t="s">
        <v>76</v>
      </c>
      <c r="C23" s="75"/>
      <c r="D23" s="75"/>
      <c r="E23" s="75"/>
      <c r="F23" s="75"/>
      <c r="G23" s="75"/>
      <c r="H23" s="75"/>
      <c r="I23" s="75"/>
      <c r="J23" s="75"/>
      <c r="K23" s="75"/>
      <c r="L23" s="75"/>
      <c r="M23" s="75"/>
      <c r="N23" s="75"/>
      <c r="O23" s="75"/>
      <c r="P23" s="75"/>
      <c r="Q23" s="75"/>
      <c r="R23" s="75"/>
      <c r="S23" s="75"/>
      <c r="T23" s="75"/>
      <c r="U23" s="75"/>
    </row>
    <row r="24" spans="1:21" x14ac:dyDescent="0.55000000000000004">
      <c r="A24" s="75"/>
      <c r="B24" s="75" t="s">
        <v>77</v>
      </c>
      <c r="C24" s="75"/>
      <c r="D24" s="75"/>
      <c r="E24" s="75"/>
      <c r="F24" s="75"/>
      <c r="G24" s="75"/>
      <c r="H24" s="75"/>
      <c r="I24" s="75"/>
      <c r="J24" s="75"/>
      <c r="K24" s="75"/>
      <c r="L24" s="75"/>
      <c r="M24" s="75"/>
      <c r="N24" s="75"/>
      <c r="O24" s="75"/>
      <c r="P24" s="75"/>
      <c r="Q24" s="75"/>
      <c r="R24" s="75"/>
      <c r="S24" s="75"/>
      <c r="T24" s="75"/>
      <c r="U24" s="75"/>
    </row>
    <row r="25" spans="1:21" x14ac:dyDescent="0.55000000000000004">
      <c r="A25" s="75"/>
      <c r="B25" s="75" t="s">
        <v>78</v>
      </c>
      <c r="C25" s="75"/>
      <c r="D25" s="75"/>
      <c r="E25" s="75"/>
      <c r="F25" s="75"/>
      <c r="G25" s="75"/>
      <c r="H25" s="75"/>
      <c r="I25" s="75"/>
      <c r="J25" s="75"/>
      <c r="K25" s="75"/>
      <c r="L25" s="75"/>
      <c r="M25" s="75"/>
      <c r="N25" s="75"/>
      <c r="O25" s="75"/>
      <c r="P25" s="75"/>
      <c r="Q25" s="75"/>
      <c r="R25" s="75"/>
      <c r="S25" s="75"/>
      <c r="T25" s="75"/>
      <c r="U25" s="75"/>
    </row>
    <row r="26" spans="1:21" x14ac:dyDescent="0.55000000000000004">
      <c r="A26" s="75"/>
      <c r="B26" s="75"/>
      <c r="C26" s="75"/>
      <c r="D26" s="75"/>
      <c r="E26" s="75"/>
      <c r="F26" s="75"/>
      <c r="G26" s="75"/>
      <c r="H26" s="75"/>
      <c r="I26" s="75"/>
      <c r="J26" s="75"/>
      <c r="K26" s="75"/>
      <c r="L26" s="75"/>
      <c r="M26" s="75"/>
      <c r="N26" s="75"/>
      <c r="O26" s="75"/>
      <c r="P26" s="75"/>
      <c r="Q26" s="75"/>
      <c r="R26" s="75"/>
      <c r="S26" s="75"/>
      <c r="T26" s="75"/>
      <c r="U26" s="75"/>
    </row>
    <row r="27" spans="1:21" ht="15.6" x14ac:dyDescent="0.6">
      <c r="A27" s="154">
        <v>2</v>
      </c>
      <c r="B27" s="131" t="str">
        <f>VLOOKUP(A27,$A$4:$B$16,2,FALSE)</f>
        <v>I don't know what metrics to report for my BMP type. Where can I find this information?</v>
      </c>
      <c r="C27" s="75"/>
      <c r="D27" s="75"/>
      <c r="E27" s="75"/>
      <c r="F27" s="75"/>
      <c r="G27" s="75"/>
      <c r="H27" s="75"/>
      <c r="I27" s="75"/>
      <c r="J27" s="75"/>
      <c r="K27" s="75"/>
      <c r="L27" s="75"/>
      <c r="M27" s="75"/>
      <c r="N27" s="75"/>
      <c r="O27" s="75"/>
      <c r="P27" s="75"/>
      <c r="Q27" s="75"/>
      <c r="R27" s="75"/>
      <c r="S27" s="75"/>
      <c r="T27" s="75"/>
      <c r="U27" s="75"/>
    </row>
    <row r="28" spans="1:21" x14ac:dyDescent="0.55000000000000004">
      <c r="A28" s="75"/>
      <c r="B28" s="75"/>
      <c r="C28" s="75"/>
      <c r="D28" s="75"/>
      <c r="E28" s="75"/>
      <c r="F28" s="75"/>
      <c r="G28" s="75"/>
      <c r="H28" s="75"/>
      <c r="I28" s="75"/>
      <c r="J28" s="75"/>
      <c r="K28" s="75"/>
      <c r="L28" s="75"/>
      <c r="M28" s="75"/>
      <c r="N28" s="75"/>
      <c r="O28" s="75"/>
      <c r="P28" s="75"/>
      <c r="Q28" s="75"/>
      <c r="R28" s="75"/>
      <c r="S28" s="75"/>
      <c r="T28" s="75"/>
      <c r="U28" s="75"/>
    </row>
    <row r="29" spans="1:21" x14ac:dyDescent="0.55000000000000004">
      <c r="A29" s="75"/>
      <c r="B29" s="173" t="s">
        <v>79</v>
      </c>
      <c r="C29" s="173"/>
      <c r="D29" s="173"/>
      <c r="E29" s="173"/>
      <c r="F29" s="173"/>
      <c r="G29" s="173"/>
      <c r="H29" s="173"/>
      <c r="I29" s="173"/>
      <c r="J29" s="173"/>
      <c r="K29" s="173"/>
      <c r="L29" s="173"/>
      <c r="M29" s="173"/>
      <c r="N29" s="173"/>
      <c r="O29" s="173"/>
      <c r="P29" s="173"/>
      <c r="Q29" s="173"/>
      <c r="R29" s="173"/>
      <c r="S29" s="173"/>
      <c r="T29" s="173"/>
      <c r="U29" s="75"/>
    </row>
    <row r="30" spans="1:21" x14ac:dyDescent="0.55000000000000004">
      <c r="A30" s="75"/>
      <c r="B30" s="75"/>
      <c r="C30" s="75"/>
      <c r="D30" s="75"/>
      <c r="E30" s="75"/>
      <c r="F30" s="75"/>
      <c r="G30" s="75"/>
      <c r="H30" s="75"/>
      <c r="I30" s="75"/>
      <c r="J30" s="75"/>
      <c r="K30" s="75"/>
      <c r="L30" s="75"/>
      <c r="M30" s="75"/>
      <c r="N30" s="75"/>
      <c r="O30" s="75"/>
      <c r="P30" s="75"/>
      <c r="Q30" s="75"/>
      <c r="R30" s="75"/>
      <c r="S30" s="75"/>
      <c r="T30" s="75"/>
      <c r="U30" s="75"/>
    </row>
    <row r="31" spans="1:21" ht="15.6" x14ac:dyDescent="0.6">
      <c r="A31" s="154">
        <v>3</v>
      </c>
      <c r="B31" s="131" t="str">
        <f>VLOOKUP(A31,$A$4:$B$16,2,FALSE)</f>
        <v>I need more information about the different BMP types. Where can I go?</v>
      </c>
      <c r="C31" s="75"/>
      <c r="D31" s="75"/>
      <c r="E31" s="75"/>
      <c r="F31" s="75"/>
      <c r="G31" s="75"/>
      <c r="H31" s="75"/>
      <c r="I31" s="75"/>
      <c r="J31" s="75"/>
      <c r="K31" s="75"/>
      <c r="L31" s="75"/>
      <c r="M31" s="75"/>
      <c r="N31" s="75"/>
      <c r="O31" s="75"/>
      <c r="P31" s="75"/>
      <c r="Q31" s="75"/>
      <c r="R31" s="75"/>
      <c r="S31" s="75"/>
      <c r="T31" s="75"/>
      <c r="U31" s="75"/>
    </row>
    <row r="32" spans="1:21" ht="31.15" customHeight="1" x14ac:dyDescent="0.55000000000000004">
      <c r="A32" s="75"/>
      <c r="B32" s="173" t="s">
        <v>80</v>
      </c>
      <c r="C32" s="173"/>
      <c r="D32" s="173"/>
      <c r="E32" s="173"/>
      <c r="F32" s="173"/>
      <c r="G32" s="173"/>
      <c r="H32" s="173"/>
      <c r="I32" s="173"/>
      <c r="J32" s="173"/>
      <c r="K32" s="173"/>
      <c r="L32" s="173"/>
      <c r="M32" s="173"/>
      <c r="N32" s="173"/>
      <c r="O32" s="173"/>
      <c r="P32" s="173"/>
      <c r="Q32" s="173"/>
      <c r="R32" s="173"/>
      <c r="S32" s="173"/>
      <c r="T32" s="173"/>
      <c r="U32" s="75"/>
    </row>
    <row r="33" spans="1:21" x14ac:dyDescent="0.55000000000000004">
      <c r="A33" s="75"/>
      <c r="B33" s="173"/>
      <c r="C33" s="173"/>
      <c r="D33" s="173"/>
      <c r="E33" s="173"/>
      <c r="F33" s="173"/>
      <c r="G33" s="173"/>
      <c r="H33" s="173"/>
      <c r="I33" s="173"/>
      <c r="J33" s="173"/>
      <c r="K33" s="173"/>
      <c r="L33" s="173"/>
      <c r="M33" s="173"/>
      <c r="N33" s="173"/>
      <c r="O33" s="173"/>
      <c r="P33" s="173"/>
      <c r="Q33" s="173"/>
      <c r="R33" s="173"/>
      <c r="S33" s="173"/>
      <c r="T33" s="173"/>
      <c r="U33" s="75"/>
    </row>
    <row r="34" spans="1:21" x14ac:dyDescent="0.55000000000000004">
      <c r="A34" s="75"/>
      <c r="B34" s="75"/>
      <c r="C34" s="88" t="s">
        <v>81</v>
      </c>
      <c r="D34" s="75"/>
      <c r="E34" s="75"/>
      <c r="F34" s="75"/>
      <c r="G34" s="75"/>
      <c r="H34" s="75"/>
      <c r="I34" s="75"/>
      <c r="J34" s="75"/>
      <c r="K34" s="75"/>
      <c r="L34" s="75"/>
      <c r="M34" s="75"/>
      <c r="N34" s="75"/>
      <c r="O34" s="75"/>
      <c r="P34" s="75"/>
      <c r="Q34" s="75"/>
      <c r="R34" s="75"/>
      <c r="S34" s="75"/>
      <c r="T34" s="75"/>
      <c r="U34" s="75"/>
    </row>
    <row r="35" spans="1:21" x14ac:dyDescent="0.55000000000000004">
      <c r="A35" s="75"/>
      <c r="B35" s="75"/>
      <c r="C35" s="75"/>
      <c r="D35" s="75"/>
      <c r="E35" s="75"/>
      <c r="F35" s="75"/>
      <c r="G35" s="75"/>
      <c r="H35" s="75"/>
      <c r="I35" s="75"/>
      <c r="J35" s="75"/>
      <c r="K35" s="75"/>
      <c r="L35" s="75"/>
      <c r="M35" s="75"/>
      <c r="N35" s="75"/>
      <c r="O35" s="75"/>
      <c r="P35" s="75"/>
      <c r="Q35" s="75"/>
      <c r="R35" s="75"/>
      <c r="S35" s="75"/>
      <c r="T35" s="75"/>
      <c r="U35" s="75"/>
    </row>
    <row r="36" spans="1:21" ht="15.6" x14ac:dyDescent="0.6">
      <c r="A36" s="154">
        <v>4</v>
      </c>
      <c r="B36" s="131" t="str">
        <f>VLOOKUP(A36,$A$4:$B$16,2,FALSE)</f>
        <v>What are BMP enhancements, conversions, and restorations?</v>
      </c>
      <c r="C36" s="75"/>
      <c r="D36" s="75"/>
      <c r="E36" s="75"/>
      <c r="F36" s="75"/>
      <c r="G36" s="75"/>
      <c r="H36" s="75"/>
      <c r="I36" s="75"/>
      <c r="J36" s="75"/>
      <c r="K36" s="75"/>
      <c r="L36" s="75"/>
      <c r="M36" s="75"/>
      <c r="N36" s="75"/>
      <c r="O36" s="75"/>
      <c r="P36" s="75"/>
      <c r="Q36" s="75"/>
      <c r="R36" s="75"/>
      <c r="S36" s="75"/>
      <c r="T36" s="75"/>
      <c r="U36" s="75"/>
    </row>
    <row r="37" spans="1:21" x14ac:dyDescent="0.55000000000000004">
      <c r="A37" s="75"/>
      <c r="B37" s="75"/>
      <c r="C37" s="75"/>
      <c r="D37" s="75"/>
      <c r="E37" s="75"/>
      <c r="F37" s="75"/>
      <c r="G37" s="75"/>
      <c r="H37" s="75"/>
      <c r="I37" s="75"/>
      <c r="J37" s="75"/>
      <c r="K37" s="75"/>
      <c r="L37" s="75"/>
      <c r="M37" s="75"/>
      <c r="N37" s="75"/>
      <c r="O37" s="75"/>
      <c r="P37" s="75"/>
      <c r="Q37" s="75"/>
      <c r="R37" s="75"/>
      <c r="S37" s="75"/>
      <c r="T37" s="75"/>
      <c r="U37" s="75"/>
    </row>
    <row r="38" spans="1:21" x14ac:dyDescent="0.55000000000000004">
      <c r="A38" s="75"/>
      <c r="B38" s="75" t="s">
        <v>82</v>
      </c>
      <c r="C38" s="75"/>
      <c r="D38" s="75"/>
      <c r="E38" s="75"/>
      <c r="F38" s="75"/>
      <c r="G38" s="75"/>
      <c r="H38" s="75"/>
      <c r="I38" s="75"/>
      <c r="J38" s="75"/>
      <c r="K38" s="75"/>
      <c r="L38" s="75"/>
      <c r="M38" s="75"/>
      <c r="N38" s="75"/>
      <c r="O38" s="75"/>
      <c r="P38" s="75"/>
      <c r="Q38" s="75"/>
      <c r="R38" s="75"/>
      <c r="S38" s="75"/>
      <c r="T38" s="75"/>
      <c r="U38" s="75"/>
    </row>
    <row r="39" spans="1:21" x14ac:dyDescent="0.55000000000000004">
      <c r="A39" s="75"/>
      <c r="B39" s="75" t="s">
        <v>83</v>
      </c>
      <c r="C39" s="75"/>
      <c r="D39" s="75"/>
      <c r="E39" s="75"/>
      <c r="F39" s="75"/>
      <c r="G39" s="75"/>
      <c r="H39" s="75"/>
      <c r="I39" s="75"/>
      <c r="J39" s="75"/>
      <c r="K39" s="75"/>
      <c r="L39" s="75"/>
      <c r="M39" s="75"/>
      <c r="N39" s="75"/>
      <c r="O39" s="75"/>
      <c r="P39" s="75"/>
      <c r="Q39" s="75"/>
      <c r="R39" s="75"/>
      <c r="S39" s="75"/>
      <c r="T39" s="75"/>
      <c r="U39" s="75"/>
    </row>
    <row r="40" spans="1:21" x14ac:dyDescent="0.55000000000000004">
      <c r="A40" s="75"/>
      <c r="B40" s="75" t="s">
        <v>84</v>
      </c>
      <c r="C40" s="75"/>
      <c r="D40" s="75"/>
      <c r="E40" s="75"/>
      <c r="F40" s="75"/>
      <c r="G40" s="75"/>
      <c r="H40" s="75"/>
      <c r="I40" s="75"/>
      <c r="J40" s="75"/>
      <c r="K40" s="75"/>
      <c r="L40" s="75"/>
      <c r="M40" s="75"/>
      <c r="N40" s="75"/>
      <c r="O40" s="75"/>
      <c r="P40" s="75"/>
      <c r="Q40" s="75"/>
      <c r="R40" s="75"/>
      <c r="S40" s="75"/>
      <c r="T40" s="75"/>
      <c r="U40" s="75"/>
    </row>
    <row r="41" spans="1:21" x14ac:dyDescent="0.55000000000000004">
      <c r="A41" s="75"/>
      <c r="B41" s="75" t="s">
        <v>85</v>
      </c>
      <c r="C41" s="75"/>
      <c r="D41" s="75"/>
      <c r="E41" s="75"/>
      <c r="F41" s="75"/>
      <c r="G41" s="75"/>
      <c r="H41" s="75"/>
      <c r="I41" s="75"/>
      <c r="J41" s="75"/>
      <c r="K41" s="75"/>
      <c r="L41" s="75"/>
      <c r="M41" s="75"/>
      <c r="N41" s="75"/>
      <c r="O41" s="75"/>
      <c r="P41" s="75"/>
      <c r="Q41" s="75"/>
      <c r="R41" s="75"/>
      <c r="S41" s="75"/>
      <c r="T41" s="75"/>
      <c r="U41" s="75"/>
    </row>
    <row r="42" spans="1:21" x14ac:dyDescent="0.55000000000000004">
      <c r="A42" s="75"/>
      <c r="B42" s="75"/>
      <c r="C42" s="75"/>
      <c r="D42" s="75"/>
      <c r="E42" s="75"/>
      <c r="F42" s="75"/>
      <c r="G42" s="75"/>
      <c r="H42" s="75"/>
      <c r="I42" s="75"/>
      <c r="J42" s="75"/>
      <c r="K42" s="75"/>
      <c r="L42" s="75"/>
      <c r="M42" s="75"/>
      <c r="N42" s="75"/>
      <c r="O42" s="75"/>
      <c r="P42" s="75"/>
      <c r="Q42" s="75"/>
      <c r="R42" s="75"/>
      <c r="S42" s="75"/>
      <c r="T42" s="75"/>
      <c r="U42" s="75"/>
    </row>
    <row r="43" spans="1:21" ht="15.6" x14ac:dyDescent="0.6">
      <c r="A43" s="154">
        <v>5</v>
      </c>
      <c r="B43" s="131" t="str">
        <f>VLOOKUP(A43,$A$4:$B$16,2,FALSE)</f>
        <v>How do I report a BMP retrofit?</v>
      </c>
      <c r="C43" s="75"/>
      <c r="D43" s="75"/>
      <c r="E43" s="75"/>
      <c r="F43" s="75"/>
      <c r="G43" s="75"/>
      <c r="H43" s="75"/>
      <c r="I43" s="75"/>
      <c r="J43" s="75"/>
      <c r="K43" s="75"/>
      <c r="L43" s="75"/>
      <c r="M43" s="75"/>
      <c r="N43" s="75"/>
      <c r="O43" s="75"/>
      <c r="P43" s="75"/>
      <c r="Q43" s="75"/>
      <c r="R43" s="75"/>
      <c r="S43" s="75"/>
      <c r="T43" s="75"/>
      <c r="U43" s="75"/>
    </row>
    <row r="44" spans="1:21" x14ac:dyDescent="0.55000000000000004">
      <c r="A44" s="75"/>
      <c r="B44" s="75"/>
      <c r="C44" s="75"/>
      <c r="D44" s="75"/>
      <c r="E44" s="75"/>
      <c r="F44" s="75"/>
      <c r="G44" s="75"/>
      <c r="H44" s="75"/>
      <c r="I44" s="75"/>
      <c r="J44" s="75"/>
      <c r="K44" s="75"/>
      <c r="L44" s="75"/>
      <c r="M44" s="75"/>
      <c r="N44" s="75"/>
      <c r="O44" s="75"/>
      <c r="P44" s="75"/>
      <c r="Q44" s="75"/>
      <c r="R44" s="75"/>
      <c r="S44" s="75"/>
      <c r="T44" s="75"/>
      <c r="U44" s="75"/>
    </row>
    <row r="45" spans="1:21" x14ac:dyDescent="0.55000000000000004">
      <c r="A45" s="75"/>
      <c r="B45" s="175" t="s">
        <v>86</v>
      </c>
      <c r="C45" s="175"/>
      <c r="D45" s="175"/>
      <c r="E45" s="175"/>
      <c r="F45" s="175"/>
      <c r="G45" s="175"/>
      <c r="H45" s="175"/>
      <c r="I45" s="175"/>
      <c r="J45" s="175"/>
      <c r="K45" s="175"/>
      <c r="L45" s="175"/>
      <c r="M45" s="175"/>
      <c r="N45" s="175"/>
      <c r="O45" s="175"/>
      <c r="P45" s="175"/>
      <c r="Q45" s="175"/>
      <c r="R45" s="175"/>
      <c r="S45" s="175"/>
      <c r="T45" s="175"/>
      <c r="U45" s="175"/>
    </row>
    <row r="46" spans="1:21" ht="31.5" customHeight="1" x14ac:dyDescent="0.55000000000000004">
      <c r="A46" s="75"/>
      <c r="B46" s="173" t="s">
        <v>87</v>
      </c>
      <c r="C46" s="173"/>
      <c r="D46" s="173"/>
      <c r="E46" s="173"/>
      <c r="F46" s="173"/>
      <c r="G46" s="173"/>
      <c r="H46" s="173"/>
      <c r="I46" s="173"/>
      <c r="J46" s="173"/>
      <c r="K46" s="173"/>
      <c r="L46" s="173"/>
      <c r="M46" s="173"/>
      <c r="N46" s="173"/>
      <c r="O46" s="173"/>
      <c r="P46" s="173"/>
      <c r="Q46" s="173"/>
      <c r="R46" s="173"/>
      <c r="S46" s="173"/>
      <c r="T46" s="173"/>
      <c r="U46" s="173"/>
    </row>
    <row r="47" spans="1:21" x14ac:dyDescent="0.55000000000000004">
      <c r="A47" s="75"/>
      <c r="B47" s="75"/>
      <c r="C47" s="75"/>
      <c r="D47" s="75"/>
      <c r="E47" s="75"/>
      <c r="F47" s="75"/>
      <c r="G47" s="75"/>
      <c r="H47" s="75"/>
      <c r="I47" s="75"/>
      <c r="J47" s="75"/>
      <c r="K47" s="75"/>
      <c r="L47" s="75"/>
      <c r="M47" s="75"/>
      <c r="N47" s="75"/>
      <c r="O47" s="75"/>
      <c r="P47" s="75"/>
      <c r="Q47" s="75"/>
      <c r="R47" s="75"/>
      <c r="S47" s="75"/>
      <c r="T47" s="75"/>
      <c r="U47" s="75"/>
    </row>
    <row r="48" spans="1:21" ht="15.6" x14ac:dyDescent="0.6">
      <c r="A48" s="154">
        <v>6</v>
      </c>
      <c r="B48" s="131" t="str">
        <f>VLOOKUP(A48,$A$4:$B$16,2,FALSE)</f>
        <v>How are inspection and maintenance requirements calculated by the spreadsheet? </v>
      </c>
      <c r="C48" s="75"/>
      <c r="D48" s="75"/>
      <c r="E48" s="75"/>
      <c r="F48" s="75"/>
      <c r="G48" s="75"/>
      <c r="H48" s="75"/>
      <c r="I48" s="75"/>
      <c r="J48" s="75"/>
      <c r="K48" s="75"/>
      <c r="L48" s="75"/>
      <c r="M48" s="75"/>
      <c r="N48" s="75"/>
      <c r="O48" s="75"/>
      <c r="P48" s="75"/>
      <c r="Q48" s="75"/>
      <c r="R48" s="75"/>
      <c r="S48" s="75"/>
      <c r="T48" s="75"/>
      <c r="U48" s="75"/>
    </row>
    <row r="49" spans="1:21" x14ac:dyDescent="0.55000000000000004">
      <c r="A49" s="75"/>
      <c r="B49" s="75"/>
      <c r="C49" s="75"/>
      <c r="D49" s="75"/>
      <c r="E49" s="75"/>
      <c r="F49" s="75"/>
      <c r="G49" s="75"/>
      <c r="H49" s="75"/>
      <c r="I49" s="75"/>
      <c r="J49" s="75"/>
      <c r="K49" s="75"/>
      <c r="L49" s="75"/>
      <c r="M49" s="75"/>
      <c r="N49" s="75"/>
      <c r="O49" s="75"/>
      <c r="P49" s="75"/>
      <c r="Q49" s="75"/>
      <c r="R49" s="75"/>
      <c r="S49" s="75"/>
      <c r="T49" s="75"/>
      <c r="U49" s="75"/>
    </row>
    <row r="50" spans="1:21" ht="29.25" customHeight="1" x14ac:dyDescent="0.55000000000000004">
      <c r="A50" s="75"/>
      <c r="B50" s="173" t="s">
        <v>88</v>
      </c>
      <c r="C50" s="173"/>
      <c r="D50" s="173"/>
      <c r="E50" s="173"/>
      <c r="F50" s="173"/>
      <c r="G50" s="173"/>
      <c r="H50" s="173"/>
      <c r="I50" s="173"/>
      <c r="J50" s="173"/>
      <c r="K50" s="173"/>
      <c r="L50" s="173"/>
      <c r="M50" s="173"/>
      <c r="N50" s="173"/>
      <c r="O50" s="173"/>
      <c r="P50" s="173"/>
      <c r="Q50" s="173"/>
      <c r="R50" s="173"/>
      <c r="S50" s="173"/>
      <c r="T50" s="173"/>
      <c r="U50" s="173"/>
    </row>
    <row r="51" spans="1:21" x14ac:dyDescent="0.55000000000000004">
      <c r="A51" s="75"/>
      <c r="B51" s="75"/>
      <c r="C51" s="75"/>
      <c r="D51" s="75"/>
      <c r="E51" s="75"/>
      <c r="F51" s="75"/>
      <c r="G51" s="75"/>
      <c r="H51" s="75"/>
      <c r="I51" s="75"/>
      <c r="J51" s="75"/>
      <c r="K51" s="75"/>
      <c r="L51" s="75"/>
      <c r="M51" s="75"/>
      <c r="N51" s="75"/>
      <c r="O51" s="75"/>
      <c r="P51" s="75"/>
      <c r="Q51" s="75"/>
      <c r="R51" s="75"/>
      <c r="S51" s="75"/>
      <c r="T51" s="75"/>
      <c r="U51" s="75"/>
    </row>
    <row r="52" spans="1:21" ht="15.6" x14ac:dyDescent="0.6">
      <c r="A52" s="154">
        <v>7</v>
      </c>
      <c r="B52" s="131" t="str">
        <f>VLOOKUP(A52,$A$4:$B$16,2,FALSE)</f>
        <v>How do I report BMPs that are in series/part of a treatment train?</v>
      </c>
      <c r="C52" s="75"/>
      <c r="D52" s="75"/>
      <c r="E52" s="75"/>
      <c r="F52" s="75"/>
      <c r="G52" s="75"/>
      <c r="H52" s="75"/>
      <c r="I52" s="75"/>
      <c r="J52" s="75"/>
      <c r="K52" s="75"/>
      <c r="L52" s="75"/>
      <c r="M52" s="75"/>
      <c r="N52" s="75"/>
      <c r="O52" s="75"/>
      <c r="P52" s="75"/>
      <c r="Q52" s="75"/>
      <c r="R52" s="75"/>
      <c r="S52" s="75"/>
      <c r="T52" s="75"/>
      <c r="U52" s="75"/>
    </row>
    <row r="53" spans="1:21" x14ac:dyDescent="0.55000000000000004">
      <c r="A53" s="75"/>
      <c r="B53" s="75"/>
      <c r="C53" s="75"/>
      <c r="D53" s="75"/>
      <c r="E53" s="75"/>
      <c r="F53" s="75"/>
      <c r="G53" s="75"/>
      <c r="H53" s="75"/>
      <c r="I53" s="75"/>
      <c r="J53" s="75"/>
      <c r="K53" s="75"/>
      <c r="L53" s="75"/>
      <c r="M53" s="75"/>
      <c r="N53" s="75"/>
      <c r="O53" s="75"/>
      <c r="P53" s="75"/>
      <c r="Q53" s="75"/>
      <c r="R53" s="75"/>
      <c r="S53" s="75"/>
      <c r="T53" s="75"/>
      <c r="U53" s="75"/>
    </row>
    <row r="54" spans="1:21" ht="139.5" customHeight="1" x14ac:dyDescent="0.55000000000000004">
      <c r="A54" s="75"/>
      <c r="B54" s="171" t="s">
        <v>89</v>
      </c>
      <c r="C54" s="172"/>
      <c r="D54" s="172"/>
      <c r="E54" s="172"/>
      <c r="F54" s="172"/>
      <c r="G54" s="172"/>
      <c r="H54" s="172"/>
      <c r="I54" s="172"/>
      <c r="J54" s="172"/>
      <c r="K54" s="172"/>
      <c r="L54" s="172"/>
      <c r="M54" s="172"/>
      <c r="N54" s="172"/>
      <c r="O54" s="172"/>
      <c r="P54" s="172"/>
      <c r="Q54" s="172"/>
      <c r="R54" s="172"/>
      <c r="S54" s="172"/>
      <c r="T54" s="172"/>
      <c r="U54" s="172"/>
    </row>
    <row r="55" spans="1:21" x14ac:dyDescent="0.55000000000000004">
      <c r="A55" s="75"/>
      <c r="B55" s="75"/>
      <c r="C55" s="75"/>
      <c r="D55" s="75"/>
      <c r="E55" s="75"/>
      <c r="F55" s="75"/>
      <c r="G55" s="75"/>
      <c r="H55" s="75"/>
      <c r="I55" s="75"/>
      <c r="J55" s="75"/>
      <c r="K55" s="75"/>
      <c r="L55" s="75"/>
      <c r="M55" s="75"/>
      <c r="N55" s="75"/>
      <c r="O55" s="75"/>
      <c r="P55" s="75"/>
      <c r="Q55" s="75"/>
      <c r="R55" s="75"/>
      <c r="S55" s="75"/>
      <c r="T55" s="75"/>
      <c r="U55" s="75"/>
    </row>
    <row r="56" spans="1:21" ht="15.6" x14ac:dyDescent="0.6">
      <c r="A56" s="154">
        <v>8</v>
      </c>
      <c r="B56" s="131" t="str">
        <f>VLOOKUP(A56,$A$4:$B$16,2,FALSE)</f>
        <v>Should I report BMPs installed to meet development standards/requirements for new and redevelopment sites?</v>
      </c>
      <c r="C56" s="75"/>
      <c r="D56" s="75"/>
      <c r="E56" s="75"/>
      <c r="F56" s="75"/>
      <c r="G56" s="75"/>
      <c r="H56" s="75"/>
      <c r="I56" s="75"/>
      <c r="J56" s="75"/>
      <c r="K56" s="75"/>
      <c r="L56" s="75"/>
      <c r="M56" s="75"/>
      <c r="N56" s="75"/>
      <c r="O56" s="75"/>
      <c r="P56" s="75"/>
      <c r="Q56" s="75"/>
      <c r="R56" s="75"/>
      <c r="S56" s="75"/>
      <c r="T56" s="75"/>
      <c r="U56" s="75"/>
    </row>
    <row r="57" spans="1:21" x14ac:dyDescent="0.55000000000000004">
      <c r="A57" s="75"/>
      <c r="B57" s="75"/>
      <c r="C57" s="75"/>
      <c r="D57" s="75"/>
      <c r="E57" s="75"/>
      <c r="F57" s="75"/>
      <c r="G57" s="75"/>
      <c r="H57" s="75"/>
      <c r="I57" s="75"/>
      <c r="J57" s="75"/>
      <c r="K57" s="75"/>
      <c r="L57" s="75"/>
      <c r="M57" s="75"/>
      <c r="N57" s="75"/>
      <c r="O57" s="75"/>
      <c r="P57" s="75"/>
      <c r="Q57" s="75"/>
      <c r="R57" s="75"/>
      <c r="S57" s="75"/>
      <c r="T57" s="75"/>
      <c r="U57" s="75"/>
    </row>
    <row r="58" spans="1:21" x14ac:dyDescent="0.55000000000000004">
      <c r="A58" s="75"/>
      <c r="B58" s="173" t="s">
        <v>90</v>
      </c>
      <c r="C58" s="174"/>
      <c r="D58" s="174"/>
      <c r="E58" s="174"/>
      <c r="F58" s="174"/>
      <c r="G58" s="174"/>
      <c r="H58" s="174"/>
      <c r="I58" s="174"/>
      <c r="J58" s="174"/>
      <c r="K58" s="174"/>
      <c r="L58" s="174"/>
      <c r="M58" s="174"/>
      <c r="N58" s="174"/>
      <c r="O58" s="174"/>
      <c r="P58" s="174"/>
      <c r="Q58" s="174"/>
      <c r="R58" s="174"/>
      <c r="S58" s="174"/>
      <c r="T58" s="174"/>
      <c r="U58" s="174"/>
    </row>
    <row r="59" spans="1:21" x14ac:dyDescent="0.55000000000000004">
      <c r="A59" s="75"/>
      <c r="B59" s="75"/>
      <c r="C59" s="75"/>
      <c r="D59" s="75"/>
      <c r="E59" s="75"/>
      <c r="F59" s="75"/>
      <c r="G59" s="75"/>
      <c r="H59" s="75"/>
      <c r="I59" s="75"/>
      <c r="J59" s="75"/>
      <c r="K59" s="75"/>
      <c r="L59" s="75"/>
      <c r="M59" s="75"/>
      <c r="N59" s="75"/>
      <c r="O59" s="75"/>
      <c r="P59" s="75"/>
      <c r="Q59" s="75"/>
      <c r="R59" s="75"/>
      <c r="S59" s="75"/>
      <c r="T59" s="75"/>
      <c r="U59" s="75"/>
    </row>
    <row r="60" spans="1:21" ht="15.6" x14ac:dyDescent="0.6">
      <c r="A60" s="154">
        <v>9</v>
      </c>
      <c r="B60" s="131" t="str">
        <f>VLOOKUP(A60,$A$4:$B$16,2,FALSE)</f>
        <v>How do I report the value of my street sweeping BMPs?</v>
      </c>
      <c r="C60" s="75"/>
      <c r="D60" s="75"/>
      <c r="E60" s="75"/>
      <c r="F60" s="75"/>
      <c r="G60" s="75"/>
      <c r="H60" s="75"/>
      <c r="I60" s="75"/>
      <c r="J60" s="75"/>
      <c r="K60" s="75"/>
      <c r="L60" s="75"/>
      <c r="M60" s="75"/>
      <c r="N60" s="75"/>
      <c r="O60" s="75"/>
      <c r="P60" s="75"/>
      <c r="Q60" s="75"/>
      <c r="R60" s="75"/>
      <c r="S60" s="75"/>
      <c r="T60" s="75"/>
      <c r="U60" s="75"/>
    </row>
    <row r="61" spans="1:21" x14ac:dyDescent="0.55000000000000004">
      <c r="A61" s="75"/>
      <c r="B61" s="75"/>
      <c r="C61" s="75"/>
      <c r="D61" s="75"/>
      <c r="E61" s="75"/>
      <c r="F61" s="75"/>
      <c r="G61" s="75"/>
      <c r="H61" s="75"/>
      <c r="I61" s="75"/>
      <c r="J61" s="75"/>
      <c r="K61" s="75"/>
      <c r="L61" s="75"/>
      <c r="M61" s="75"/>
      <c r="N61" s="75"/>
      <c r="O61" s="75"/>
      <c r="P61" s="75"/>
      <c r="Q61" s="75"/>
      <c r="R61" s="75"/>
      <c r="S61" s="75"/>
      <c r="T61" s="75"/>
      <c r="U61" s="75"/>
    </row>
    <row r="62" spans="1:21" ht="32.1" customHeight="1" x14ac:dyDescent="0.55000000000000004">
      <c r="A62" s="75"/>
      <c r="B62" s="173" t="s">
        <v>91</v>
      </c>
      <c r="C62" s="174"/>
      <c r="D62" s="174"/>
      <c r="E62" s="174"/>
      <c r="F62" s="174"/>
      <c r="G62" s="174"/>
      <c r="H62" s="174"/>
      <c r="I62" s="174"/>
      <c r="J62" s="174"/>
      <c r="K62" s="174"/>
      <c r="L62" s="174"/>
      <c r="M62" s="174"/>
      <c r="N62" s="174"/>
      <c r="O62" s="174"/>
      <c r="P62" s="174"/>
      <c r="Q62" s="174"/>
      <c r="R62" s="174"/>
      <c r="S62" s="174"/>
      <c r="T62" s="174"/>
      <c r="U62" s="174"/>
    </row>
    <row r="63" spans="1:21" x14ac:dyDescent="0.55000000000000004">
      <c r="A63" s="75"/>
      <c r="B63" s="75"/>
      <c r="C63" s="75"/>
      <c r="D63" s="75"/>
      <c r="E63" s="75"/>
      <c r="F63" s="75"/>
      <c r="G63" s="75"/>
      <c r="H63" s="75"/>
      <c r="I63" s="75"/>
      <c r="J63" s="75"/>
      <c r="K63" s="75"/>
      <c r="L63" s="75"/>
      <c r="M63" s="75"/>
      <c r="N63" s="75"/>
      <c r="O63" s="75"/>
      <c r="P63" s="75"/>
      <c r="Q63" s="75"/>
      <c r="R63" s="75"/>
      <c r="S63" s="75"/>
      <c r="T63" s="75"/>
      <c r="U63" s="75"/>
    </row>
    <row r="64" spans="1:21" ht="15.6" x14ac:dyDescent="0.6">
      <c r="A64" s="154">
        <v>10</v>
      </c>
      <c r="B64" s="131" t="str">
        <f>VLOOKUP(A64,$A$4:$B$16,2,FALSE)</f>
        <v>What do I do if a BMP I am reporting is not in the CAST cost profiles?</v>
      </c>
      <c r="C64" s="75"/>
      <c r="D64" s="75"/>
      <c r="E64" s="75"/>
      <c r="F64" s="75"/>
      <c r="G64" s="75"/>
      <c r="H64" s="75"/>
      <c r="I64" s="75"/>
      <c r="J64" s="75"/>
      <c r="K64" s="75"/>
      <c r="L64" s="75"/>
      <c r="M64" s="75"/>
      <c r="N64" s="75"/>
      <c r="O64" s="75"/>
      <c r="P64" s="75"/>
      <c r="Q64" s="75"/>
      <c r="R64" s="75"/>
      <c r="S64" s="75"/>
      <c r="T64" s="75"/>
      <c r="U64" s="75"/>
    </row>
    <row r="65" spans="1:21" x14ac:dyDescent="0.55000000000000004">
      <c r="A65" s="75"/>
      <c r="B65" s="75"/>
      <c r="C65" s="75"/>
      <c r="D65" s="75"/>
      <c r="E65" s="75"/>
      <c r="F65" s="75"/>
      <c r="G65" s="75"/>
      <c r="H65" s="75"/>
      <c r="I65" s="75"/>
      <c r="J65" s="75"/>
      <c r="K65" s="75"/>
      <c r="L65" s="75"/>
      <c r="M65" s="75"/>
      <c r="N65" s="75"/>
      <c r="O65" s="75"/>
      <c r="P65" s="75"/>
      <c r="Q65" s="75"/>
      <c r="R65" s="75"/>
      <c r="S65" s="75"/>
      <c r="T65" s="75"/>
      <c r="U65" s="75"/>
    </row>
    <row r="66" spans="1:21" ht="28.15" customHeight="1" x14ac:dyDescent="0.55000000000000004">
      <c r="A66" s="75"/>
      <c r="B66" s="173" t="s">
        <v>92</v>
      </c>
      <c r="C66" s="173"/>
      <c r="D66" s="173"/>
      <c r="E66" s="173"/>
      <c r="F66" s="173"/>
      <c r="G66" s="173"/>
      <c r="H66" s="173"/>
      <c r="I66" s="173"/>
      <c r="J66" s="173"/>
      <c r="K66" s="173"/>
      <c r="L66" s="173"/>
      <c r="M66" s="173"/>
      <c r="N66" s="173"/>
      <c r="O66" s="173"/>
      <c r="P66" s="173"/>
      <c r="Q66" s="173"/>
      <c r="R66" s="173"/>
      <c r="S66" s="173"/>
      <c r="T66" s="173"/>
      <c r="U66" s="173"/>
    </row>
    <row r="67" spans="1:21" x14ac:dyDescent="0.55000000000000004">
      <c r="A67" s="75"/>
      <c r="B67" s="133" t="s">
        <v>93</v>
      </c>
      <c r="C67" s="158"/>
      <c r="D67" s="158"/>
      <c r="E67" s="158"/>
      <c r="F67" s="158"/>
      <c r="G67" s="158"/>
      <c r="H67" s="158"/>
      <c r="I67" s="158"/>
      <c r="J67" s="158"/>
      <c r="K67" s="158"/>
      <c r="L67" s="158"/>
      <c r="M67" s="158"/>
      <c r="N67" s="158"/>
      <c r="O67" s="158"/>
      <c r="P67" s="158"/>
      <c r="Q67" s="158"/>
      <c r="R67" s="158"/>
      <c r="S67" s="158"/>
      <c r="T67" s="158"/>
      <c r="U67" s="158"/>
    </row>
    <row r="68" spans="1:21" x14ac:dyDescent="0.55000000000000004">
      <c r="A68" s="75"/>
      <c r="B68" s="134" t="s">
        <v>94</v>
      </c>
      <c r="C68" s="158"/>
      <c r="D68" s="158"/>
      <c r="E68" s="158"/>
      <c r="F68" s="158"/>
      <c r="G68" s="158"/>
      <c r="H68" s="158"/>
      <c r="I68" s="158"/>
      <c r="J68" s="158"/>
      <c r="K68" s="158"/>
      <c r="L68" s="158"/>
      <c r="M68" s="158"/>
      <c r="N68" s="158"/>
      <c r="O68" s="158"/>
      <c r="P68" s="158"/>
      <c r="Q68" s="158"/>
      <c r="R68" s="158"/>
      <c r="S68" s="158"/>
      <c r="T68" s="158"/>
      <c r="U68" s="158"/>
    </row>
    <row r="69" spans="1:21" x14ac:dyDescent="0.55000000000000004">
      <c r="A69" s="75"/>
      <c r="B69" s="133" t="s">
        <v>95</v>
      </c>
      <c r="C69" s="158"/>
      <c r="D69" s="158"/>
      <c r="E69" s="158"/>
      <c r="F69" s="158"/>
      <c r="G69" s="158"/>
      <c r="H69" s="158"/>
      <c r="I69" s="158"/>
      <c r="J69" s="158"/>
      <c r="K69" s="158"/>
      <c r="L69" s="158"/>
      <c r="M69" s="158"/>
      <c r="N69" s="158"/>
      <c r="O69" s="158"/>
      <c r="P69" s="158"/>
      <c r="Q69" s="158"/>
      <c r="R69" s="158"/>
      <c r="S69" s="158"/>
      <c r="T69" s="158"/>
      <c r="U69" s="158"/>
    </row>
    <row r="70" spans="1:21" x14ac:dyDescent="0.55000000000000004">
      <c r="A70" s="75"/>
      <c r="B70" s="173" t="s">
        <v>96</v>
      </c>
      <c r="C70" s="173"/>
      <c r="D70" s="173"/>
      <c r="E70" s="173"/>
      <c r="F70" s="173"/>
      <c r="G70" s="173"/>
      <c r="H70" s="173"/>
      <c r="I70" s="173"/>
      <c r="J70" s="173"/>
      <c r="K70" s="173"/>
      <c r="L70" s="173"/>
      <c r="M70" s="173"/>
      <c r="N70" s="173"/>
      <c r="O70" s="173"/>
      <c r="P70" s="173"/>
      <c r="Q70" s="173"/>
      <c r="R70" s="173"/>
      <c r="S70" s="173"/>
      <c r="T70" s="173"/>
      <c r="U70" s="173"/>
    </row>
    <row r="71" spans="1:21" x14ac:dyDescent="0.55000000000000004">
      <c r="A71" s="75"/>
      <c r="B71" s="75"/>
      <c r="C71" s="75"/>
      <c r="D71" s="75"/>
      <c r="E71" s="75"/>
      <c r="F71" s="75"/>
      <c r="G71" s="75"/>
      <c r="H71" s="75"/>
      <c r="I71" s="75"/>
      <c r="J71" s="75"/>
      <c r="K71" s="75"/>
      <c r="L71" s="75"/>
      <c r="M71" s="75"/>
      <c r="N71" s="75"/>
      <c r="O71" s="75"/>
      <c r="P71" s="75"/>
      <c r="Q71" s="75"/>
      <c r="R71" s="75"/>
      <c r="S71" s="75"/>
      <c r="T71" s="75"/>
      <c r="U71" s="75"/>
    </row>
    <row r="72" spans="1:21" ht="15.6" x14ac:dyDescent="0.6">
      <c r="A72" s="154">
        <v>11</v>
      </c>
      <c r="B72" s="131" t="str">
        <f>VLOOKUP(A72,$A$4:$B$16,2,FALSE)</f>
        <v>Why can’t I sort data within the spreadsheet? How can I navigate within the sheet?</v>
      </c>
      <c r="C72" s="75"/>
      <c r="D72" s="75"/>
      <c r="E72" s="75"/>
      <c r="F72" s="75"/>
      <c r="G72" s="75"/>
      <c r="H72" s="75"/>
      <c r="I72" s="75"/>
      <c r="J72" s="75"/>
      <c r="K72" s="75"/>
      <c r="L72" s="75"/>
      <c r="M72" s="75"/>
      <c r="N72" s="75"/>
      <c r="O72" s="75"/>
      <c r="P72" s="75"/>
      <c r="Q72" s="75"/>
      <c r="R72" s="75"/>
      <c r="S72" s="75"/>
      <c r="T72" s="75"/>
      <c r="U72" s="75"/>
    </row>
    <row r="73" spans="1:21" x14ac:dyDescent="0.55000000000000004">
      <c r="A73" s="75"/>
      <c r="B73" s="75"/>
      <c r="C73" s="75"/>
      <c r="D73" s="75"/>
      <c r="E73" s="75"/>
      <c r="F73" s="75"/>
      <c r="G73" s="75"/>
      <c r="H73" s="75"/>
      <c r="I73" s="75"/>
      <c r="J73" s="75"/>
      <c r="K73" s="75"/>
      <c r="L73" s="75"/>
      <c r="M73" s="75"/>
      <c r="N73" s="75"/>
      <c r="O73" s="75"/>
      <c r="P73" s="75"/>
      <c r="Q73" s="75"/>
      <c r="R73" s="75"/>
      <c r="S73" s="75"/>
      <c r="T73" s="75"/>
      <c r="U73" s="75"/>
    </row>
    <row r="74" spans="1:21" s="135" customFormat="1" ht="56.65" customHeight="1" x14ac:dyDescent="0.55000000000000004">
      <c r="B74" s="171" t="s">
        <v>97</v>
      </c>
      <c r="C74" s="172"/>
      <c r="D74" s="172"/>
      <c r="E74" s="172"/>
      <c r="F74" s="172"/>
      <c r="G74" s="172"/>
      <c r="H74" s="172"/>
      <c r="I74" s="172"/>
      <c r="J74" s="172"/>
      <c r="K74" s="172"/>
      <c r="L74" s="172"/>
      <c r="M74" s="172"/>
      <c r="N74" s="172"/>
      <c r="O74" s="172"/>
      <c r="P74" s="172"/>
      <c r="Q74" s="172"/>
      <c r="R74" s="172"/>
      <c r="S74" s="172"/>
      <c r="T74" s="172"/>
      <c r="U74" s="172"/>
    </row>
    <row r="75" spans="1:21" x14ac:dyDescent="0.55000000000000004">
      <c r="A75" s="75"/>
      <c r="B75" s="157"/>
      <c r="C75" s="158"/>
      <c r="D75" s="158"/>
      <c r="E75" s="158"/>
      <c r="F75" s="158"/>
      <c r="G75" s="158"/>
      <c r="H75" s="158"/>
      <c r="I75" s="158"/>
      <c r="J75" s="158"/>
      <c r="K75" s="158"/>
      <c r="L75" s="158"/>
      <c r="M75" s="158"/>
      <c r="N75" s="158"/>
      <c r="O75" s="158"/>
      <c r="P75" s="158"/>
      <c r="Q75" s="158"/>
      <c r="R75" s="158"/>
      <c r="S75" s="158"/>
      <c r="T75" s="158"/>
      <c r="U75" s="158"/>
    </row>
    <row r="76" spans="1:21" ht="15.6" x14ac:dyDescent="0.6">
      <c r="A76" s="154">
        <v>12</v>
      </c>
      <c r="B76" s="131" t="str">
        <f>VLOOKUP(A76,$A$4:$B$16,2,FALSE)</f>
        <v>What types of natural resource projects are eligible for water quality credit?</v>
      </c>
      <c r="C76" s="75"/>
      <c r="D76" s="75"/>
      <c r="E76" s="75"/>
      <c r="F76" s="75"/>
      <c r="G76" s="75"/>
      <c r="H76" s="75"/>
      <c r="I76" s="75"/>
      <c r="J76" s="75"/>
      <c r="K76" s="75"/>
      <c r="L76" s="75"/>
      <c r="M76" s="75"/>
      <c r="N76" s="75"/>
      <c r="O76" s="75"/>
      <c r="P76" s="75"/>
      <c r="Q76" s="75"/>
      <c r="R76" s="75"/>
      <c r="S76" s="75"/>
      <c r="T76" s="75"/>
      <c r="U76" s="75"/>
    </row>
    <row r="77" spans="1:21" x14ac:dyDescent="0.55000000000000004">
      <c r="A77" s="75"/>
      <c r="B77" s="75"/>
      <c r="C77" s="75"/>
      <c r="D77" s="75"/>
      <c r="E77" s="75"/>
      <c r="F77" s="75"/>
      <c r="G77" s="75"/>
      <c r="H77" s="75"/>
      <c r="I77" s="75"/>
      <c r="J77" s="75"/>
      <c r="K77" s="75"/>
      <c r="L77" s="75"/>
      <c r="M77" s="75"/>
      <c r="N77" s="75"/>
      <c r="O77" s="75"/>
      <c r="P77" s="75"/>
      <c r="Q77" s="75"/>
      <c r="R77" s="75"/>
      <c r="S77" s="75"/>
      <c r="T77" s="75"/>
      <c r="U77" s="75"/>
    </row>
    <row r="78" spans="1:21" ht="30.75" customHeight="1" x14ac:dyDescent="0.55000000000000004">
      <c r="A78" s="75"/>
      <c r="B78" s="173" t="s">
        <v>98</v>
      </c>
      <c r="C78" s="174"/>
      <c r="D78" s="174"/>
      <c r="E78" s="174"/>
      <c r="F78" s="174"/>
      <c r="G78" s="174"/>
      <c r="H78" s="174"/>
      <c r="I78" s="174"/>
      <c r="J78" s="174"/>
      <c r="K78" s="174"/>
      <c r="L78" s="174"/>
      <c r="M78" s="174"/>
      <c r="N78" s="174"/>
      <c r="O78" s="174"/>
      <c r="P78" s="174"/>
      <c r="Q78" s="174"/>
      <c r="R78" s="174"/>
      <c r="S78" s="174"/>
      <c r="T78" s="174"/>
      <c r="U78" s="174"/>
    </row>
    <row r="79" spans="1:21" x14ac:dyDescent="0.55000000000000004">
      <c r="A79" s="75"/>
      <c r="B79" s="75"/>
      <c r="C79" s="75"/>
      <c r="D79" s="75"/>
      <c r="E79" s="75"/>
      <c r="F79" s="75"/>
      <c r="G79" s="75"/>
      <c r="H79" s="75"/>
      <c r="I79" s="75"/>
      <c r="J79" s="75"/>
      <c r="K79" s="75"/>
      <c r="L79" s="75"/>
      <c r="M79" s="75"/>
      <c r="N79" s="75"/>
      <c r="O79" s="75"/>
      <c r="P79" s="75"/>
      <c r="Q79" s="75"/>
      <c r="R79" s="75"/>
      <c r="S79" s="75"/>
      <c r="T79" s="75"/>
      <c r="U79" s="75"/>
    </row>
    <row r="80" spans="1:21" ht="15.6" x14ac:dyDescent="0.6">
      <c r="A80" s="154">
        <v>13</v>
      </c>
      <c r="B80" s="131" t="str">
        <f>VLOOKUP(A80,$A$4:$B$16,2,FALSE)</f>
        <v>How will upcoming changes to crediting protocols for stream restoration affect my planned projects?</v>
      </c>
      <c r="C80" s="75"/>
      <c r="D80" s="75"/>
      <c r="E80" s="75"/>
      <c r="F80" s="75"/>
      <c r="G80" s="75"/>
      <c r="H80" s="75"/>
      <c r="I80" s="75"/>
      <c r="J80" s="75"/>
      <c r="K80" s="75"/>
      <c r="L80" s="75"/>
      <c r="M80" s="75"/>
      <c r="N80" s="75"/>
      <c r="O80" s="75"/>
      <c r="P80" s="75"/>
      <c r="Q80" s="75"/>
      <c r="R80" s="75"/>
      <c r="S80" s="75"/>
      <c r="T80" s="75"/>
      <c r="U80" s="75"/>
    </row>
    <row r="81" spans="1:21" x14ac:dyDescent="0.55000000000000004">
      <c r="A81" s="75"/>
      <c r="B81" s="75"/>
      <c r="C81" s="75"/>
      <c r="D81" s="75"/>
      <c r="E81" s="75"/>
      <c r="F81" s="75"/>
      <c r="G81" s="75"/>
      <c r="H81" s="75"/>
      <c r="I81" s="75"/>
      <c r="J81" s="75"/>
      <c r="K81" s="75"/>
      <c r="L81" s="75"/>
      <c r="M81" s="75"/>
      <c r="N81" s="75"/>
      <c r="O81" s="75"/>
      <c r="P81" s="75"/>
      <c r="Q81" s="75"/>
      <c r="R81" s="75"/>
      <c r="S81" s="75"/>
      <c r="T81" s="75"/>
      <c r="U81" s="75"/>
    </row>
    <row r="82" spans="1:21" ht="72.599999999999994" customHeight="1" x14ac:dyDescent="0.55000000000000004">
      <c r="A82" s="75"/>
      <c r="B82" s="173" t="s">
        <v>99</v>
      </c>
      <c r="C82" s="174"/>
      <c r="D82" s="174"/>
      <c r="E82" s="174"/>
      <c r="F82" s="174"/>
      <c r="G82" s="174"/>
      <c r="H82" s="174"/>
      <c r="I82" s="174"/>
      <c r="J82" s="174"/>
      <c r="K82" s="174"/>
      <c r="L82" s="174"/>
      <c r="M82" s="174"/>
      <c r="N82" s="174"/>
      <c r="O82" s="174"/>
      <c r="P82" s="174"/>
      <c r="Q82" s="174"/>
      <c r="R82" s="174"/>
      <c r="S82" s="174"/>
      <c r="T82" s="174"/>
      <c r="U82" s="174"/>
    </row>
    <row r="83" spans="1:21" x14ac:dyDescent="0.55000000000000004">
      <c r="A83" s="75"/>
      <c r="B83" s="88" t="s">
        <v>100</v>
      </c>
      <c r="C83" s="75"/>
      <c r="D83" s="75"/>
      <c r="E83" s="75"/>
      <c r="F83" s="75"/>
      <c r="G83" s="75"/>
      <c r="H83" s="75"/>
      <c r="I83" s="75"/>
      <c r="J83" s="75"/>
      <c r="K83" s="75"/>
      <c r="L83" s="75"/>
      <c r="M83" s="75"/>
      <c r="N83" s="75"/>
      <c r="O83" s="75"/>
      <c r="P83" s="75"/>
      <c r="Q83" s="75"/>
      <c r="R83" s="75"/>
      <c r="S83" s="75"/>
      <c r="T83" s="75"/>
      <c r="U83" s="75"/>
    </row>
  </sheetData>
  <sheetProtection sheet="1" objects="1" scenarios="1"/>
  <mergeCells count="14">
    <mergeCell ref="B20:T20"/>
    <mergeCell ref="B29:T29"/>
    <mergeCell ref="B32:T33"/>
    <mergeCell ref="B46:U46"/>
    <mergeCell ref="B50:U50"/>
    <mergeCell ref="B45:U45"/>
    <mergeCell ref="B54:U54"/>
    <mergeCell ref="B58:U58"/>
    <mergeCell ref="B78:U78"/>
    <mergeCell ref="B82:U82"/>
    <mergeCell ref="B62:U62"/>
    <mergeCell ref="B66:U66"/>
    <mergeCell ref="B70:U70"/>
    <mergeCell ref="B74:U74"/>
  </mergeCells>
  <hyperlinks>
    <hyperlink ref="C34" r:id="rId1" xr:uid="{0546ED1C-87E6-4320-832A-419263FE5266}"/>
    <hyperlink ref="B4" location="FAQs!A18" display="I don't have design information for my planned BMPs. What should I enter?" xr:uid="{A6D5A451-9251-49F1-A1B7-A354EB2C2603}"/>
    <hyperlink ref="B5" location="FAQs!A27" display="I don't know what metrics to report for my BMP type. Where can I find this information?" xr:uid="{5D9FB957-B528-48FC-A1CA-65ED405F115A}"/>
    <hyperlink ref="B6" location="FAQs!A31" display="I need more information about the different BMP types. Where can I go?" xr:uid="{EDC4FEEC-639C-479A-AC02-706C979695F6}"/>
    <hyperlink ref="B7" location="FAQs!A36" display="What are BMP enhancements, conversions, and restorations?" xr:uid="{E763010E-D086-42E0-A984-0966EB5E0E59}"/>
    <hyperlink ref="B8" location="FAQs!A43" display="How do I report a BMP retrofit?" xr:uid="{8C9E28B3-400F-460C-96F8-9F2A343F7D9D}"/>
    <hyperlink ref="B9" location="FAQs!A48" display="How are inspection and maintenance requirements calculated by the spreadsheet? " xr:uid="{66788EE9-1F0D-46BF-A202-462FD5370DA3}"/>
    <hyperlink ref="B10" location="FAQs!A52" display="How do I report BMPs that are in series/part of a treatment train?" xr:uid="{85523532-1165-4EBA-A715-907390726E58}"/>
    <hyperlink ref="B11" location="FAQs!A56" display="Should I report BMPs installed to meet development standards/requirements for new and redevelopment sites?" xr:uid="{9A9E0590-FDC9-475C-8415-8454CF12BEC2}"/>
    <hyperlink ref="B12" location="FAQs!A60" display="How do I report the value of my street sweeping BMPs?" xr:uid="{2D937F96-4A20-41AA-9515-4E0386928629}"/>
    <hyperlink ref="B13" location="FAQs!A64" display="What do I do if a BMP I am reporting is not in the CAST cost profiles?" xr:uid="{4994C891-9764-4A06-8AA5-D05EA0D7587E}"/>
    <hyperlink ref="B14" location="FAQs!A72" display="Why can’t I sort data within the spreadsheet? How can I navigate within the sheet?" xr:uid="{052E7C99-4F16-49F5-9DB1-3F4CBCAB8105}"/>
    <hyperlink ref="B15" location="FAQs!A76" display="What types of natural resource projects are eligible for water quality credit?" xr:uid="{D1959A6E-C1C0-410E-91B6-B1C1BCB1651F}"/>
    <hyperlink ref="B16" location="FAQs!A80" display="How will upcoming changes to crediting protocols for stream restoration affect my planned projects?" xr:uid="{28689A9C-312B-4D62-867B-B0B6A9E08C39}"/>
    <hyperlink ref="B83" r:id="rId2" xr:uid="{4CB0EE54-4CC6-4A6D-AC86-D19EC3298D59}"/>
    <hyperlink ref="B67" r:id="rId3" xr:uid="{B2685883-9B2B-4874-B978-AA90F33BB80E}"/>
    <hyperlink ref="B69" r:id="rId4" xr:uid="{405C0BDC-6BB8-436A-83A1-83A3D737F67E}"/>
  </hyperlinks>
  <pageMargins left="0.7" right="0.7" top="0.75" bottom="0.75" header="0.3" footer="0.3"/>
  <pageSetup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pageSetUpPr fitToPage="1"/>
  </sheetPr>
  <dimension ref="A1:AW23"/>
  <sheetViews>
    <sheetView topLeftCell="B1" zoomScaleNormal="100" workbookViewId="0">
      <selection activeCell="AE1" sqref="AE1:AE1048576"/>
    </sheetView>
  </sheetViews>
  <sheetFormatPr defaultRowHeight="14.4" x14ac:dyDescent="0.55000000000000004"/>
  <cols>
    <col min="1" max="1" width="13.15625" style="41" hidden="1" customWidth="1"/>
    <col min="2" max="2" width="12.41796875" style="63" bestFit="1" customWidth="1"/>
    <col min="3" max="3" width="12.68359375" style="70" bestFit="1" customWidth="1"/>
    <col min="4" max="4" width="14.578125" style="62" customWidth="1"/>
    <col min="5" max="5" width="13.15625" style="62" customWidth="1"/>
    <col min="6" max="6" width="13.68359375" style="95" customWidth="1"/>
    <col min="7" max="7" width="6.05078125" style="95" hidden="1" customWidth="1"/>
    <col min="8" max="8" width="12.68359375" style="63" customWidth="1"/>
    <col min="9" max="9" width="17.15625" style="63" customWidth="1"/>
    <col min="10" max="10" width="10.41796875" style="132" hidden="1" customWidth="1"/>
    <col min="11" max="11" width="17.15625" style="132" customWidth="1"/>
    <col min="12" max="12" width="25.68359375" style="63" customWidth="1"/>
    <col min="13" max="13" width="11.83984375" style="71" customWidth="1"/>
    <col min="14" max="14" width="11.15625" style="71" customWidth="1"/>
    <col min="15" max="15" width="5.68359375" style="63" hidden="1" customWidth="1"/>
    <col min="16" max="17" width="25.26171875" style="132" customWidth="1"/>
    <col min="18" max="18" width="18.83984375" style="63" customWidth="1"/>
    <col min="19" max="19" width="20.578125" style="63" customWidth="1"/>
    <col min="20" max="21" width="20.578125" style="132" hidden="1" customWidth="1"/>
    <col min="22" max="22" width="12.578125" style="95" customWidth="1"/>
    <col min="23" max="23" width="14.68359375" style="68" customWidth="1"/>
    <col min="24" max="24" width="14.578125" style="63" customWidth="1"/>
    <col min="25" max="25" width="12.68359375" style="68" customWidth="1"/>
    <col min="26" max="26" width="10.68359375" style="68" customWidth="1"/>
    <col min="27" max="27" width="12.68359375" style="95" customWidth="1"/>
    <col min="28" max="28" width="19.26171875" style="63" customWidth="1"/>
    <col min="29" max="29" width="13.26171875" style="95" customWidth="1"/>
    <col min="30" max="30" width="16.41796875" style="64" customWidth="1"/>
    <col min="31" max="31" width="7.62890625" style="63" hidden="1" customWidth="1"/>
    <col min="32" max="33" width="22.41796875" style="95" customWidth="1"/>
    <col min="34" max="34" width="15.578125" style="95" customWidth="1"/>
    <col min="35" max="35" width="15.15625" style="63" customWidth="1"/>
    <col min="36" max="36" width="11.41796875" style="69" hidden="1" customWidth="1"/>
    <col min="37" max="37" width="21" style="63" hidden="1" customWidth="1"/>
    <col min="38" max="38" width="16.83984375" style="63" hidden="1" customWidth="1"/>
    <col min="39" max="39" width="14.41796875" style="95" customWidth="1"/>
    <col min="40" max="40" width="16.15625" style="95" customWidth="1"/>
    <col min="41" max="41" width="15.83984375" style="95" customWidth="1"/>
    <col min="42" max="42" width="16.15625" style="95" hidden="1" customWidth="1"/>
    <col min="43" max="43" width="15" style="95" customWidth="1"/>
    <col min="44" max="44" width="17.15625" style="95" customWidth="1"/>
    <col min="45" max="45" width="12.41796875" style="95" customWidth="1"/>
    <col min="46" max="46" width="17" style="95" customWidth="1"/>
    <col min="47" max="47" width="12.41796875" style="95" customWidth="1"/>
    <col min="48" max="48" width="16.41796875" style="63" customWidth="1"/>
    <col min="49" max="49" width="51.15625" style="63" customWidth="1"/>
  </cols>
  <sheetData>
    <row r="1" spans="1:49" s="100" customFormat="1" ht="28.8" x14ac:dyDescent="0.55000000000000004">
      <c r="A1" s="97" t="s">
        <v>101</v>
      </c>
      <c r="B1" s="108" t="s">
        <v>102</v>
      </c>
      <c r="C1" s="109" t="s">
        <v>103</v>
      </c>
      <c r="D1" s="137" t="s">
        <v>104</v>
      </c>
      <c r="E1" s="102" t="s">
        <v>105</v>
      </c>
      <c r="F1" s="103" t="s">
        <v>106</v>
      </c>
      <c r="G1" s="97" t="s">
        <v>107</v>
      </c>
      <c r="H1" s="106" t="s">
        <v>108</v>
      </c>
      <c r="I1" s="99" t="s">
        <v>109</v>
      </c>
      <c r="J1" s="98" t="s">
        <v>110</v>
      </c>
      <c r="K1" s="106" t="s">
        <v>111</v>
      </c>
      <c r="L1" s="106" t="s">
        <v>112</v>
      </c>
      <c r="M1" s="121" t="s">
        <v>113</v>
      </c>
      <c r="N1" s="105" t="s">
        <v>114</v>
      </c>
      <c r="O1" s="98" t="s">
        <v>115</v>
      </c>
      <c r="P1" s="103" t="s">
        <v>116</v>
      </c>
      <c r="Q1" s="99" t="s">
        <v>117</v>
      </c>
      <c r="R1" s="99" t="s">
        <v>118</v>
      </c>
      <c r="S1" s="99" t="s">
        <v>119</v>
      </c>
      <c r="T1" s="99" t="s">
        <v>120</v>
      </c>
      <c r="U1" s="99" t="s">
        <v>121</v>
      </c>
      <c r="V1" s="106" t="s">
        <v>122</v>
      </c>
      <c r="W1" s="107" t="s">
        <v>123</v>
      </c>
      <c r="X1" s="99" t="s">
        <v>124</v>
      </c>
      <c r="Y1" s="107" t="s">
        <v>125</v>
      </c>
      <c r="Z1" s="107" t="s">
        <v>126</v>
      </c>
      <c r="AA1" s="101" t="s">
        <v>127</v>
      </c>
      <c r="AB1" s="101" t="s">
        <v>128</v>
      </c>
      <c r="AC1" s="101" t="s">
        <v>129</v>
      </c>
      <c r="AD1" s="129" t="s">
        <v>130</v>
      </c>
      <c r="AE1" s="97" t="s">
        <v>131</v>
      </c>
      <c r="AF1" s="106" t="s">
        <v>132</v>
      </c>
      <c r="AG1" s="106" t="s">
        <v>133</v>
      </c>
      <c r="AH1" s="107" t="s">
        <v>134</v>
      </c>
      <c r="AI1" s="101" t="s">
        <v>135</v>
      </c>
      <c r="AJ1" s="104" t="s">
        <v>136</v>
      </c>
      <c r="AK1" s="98" t="s">
        <v>137</v>
      </c>
      <c r="AL1" s="98" t="s">
        <v>138</v>
      </c>
      <c r="AM1" s="103" t="s">
        <v>139</v>
      </c>
      <c r="AN1" s="103" t="s">
        <v>140</v>
      </c>
      <c r="AO1" s="103" t="s">
        <v>141</v>
      </c>
      <c r="AP1" s="136" t="s">
        <v>142</v>
      </c>
      <c r="AQ1" s="103" t="s">
        <v>143</v>
      </c>
      <c r="AR1" s="103" t="s">
        <v>144</v>
      </c>
      <c r="AS1" s="103" t="s">
        <v>145</v>
      </c>
      <c r="AT1" s="103" t="s">
        <v>146</v>
      </c>
      <c r="AU1" s="103" t="s">
        <v>147</v>
      </c>
      <c r="AV1" s="99" t="s">
        <v>148</v>
      </c>
      <c r="AW1" s="99" t="s">
        <v>149</v>
      </c>
    </row>
    <row r="2" spans="1:49" x14ac:dyDescent="0.55000000000000004">
      <c r="A2" s="75"/>
      <c r="B2" s="158"/>
      <c r="D2" s="118"/>
      <c r="E2" s="128"/>
      <c r="F2" s="120"/>
      <c r="G2" s="158"/>
      <c r="H2" s="117"/>
      <c r="I2" s="158"/>
      <c r="J2" s="158" t="str">
        <f>IFERROR(INDEX('BMP List'!E:E,MATCH(Records[[#This Row],[BMP Name]],'BMP List'!$A:$A,0)),"")</f>
        <v/>
      </c>
      <c r="K2" s="68"/>
      <c r="L2" s="117"/>
      <c r="M2" s="119"/>
      <c r="N2" s="152" t="str">
        <f>IFERROR(INDEX('BMP List'!H:H,MATCH(Records[[#This Row],[BMP Name]],'BMP List'!$A:$A,0)),"")</f>
        <v/>
      </c>
      <c r="O2" s="158" t="str">
        <f>IFERROR(INDEX('BMP List'!D:D,MATCH(Records[[#This Row],[BMP Name]],'BMP List'!$A:$A,0)),"")</f>
        <v/>
      </c>
      <c r="P2" s="68"/>
      <c r="Q2" s="158"/>
      <c r="R2" s="68"/>
      <c r="S2" s="158"/>
      <c r="T2" s="68"/>
      <c r="U2" s="158"/>
      <c r="V2" s="158"/>
      <c r="W2" s="120"/>
      <c r="X2" s="158"/>
      <c r="Y2" s="120"/>
      <c r="Z2" s="120"/>
      <c r="AA2" s="158"/>
      <c r="AB2" s="158"/>
      <c r="AC2" s="158"/>
      <c r="AE2" s="158" t="str">
        <f>IF(ISTEXT(L2),"NY","")</f>
        <v/>
      </c>
      <c r="AF2" s="153"/>
      <c r="AG2" s="153"/>
      <c r="AH2" s="120"/>
      <c r="AI2" s="158"/>
      <c r="AK2" s="158" t="str">
        <f>IFERROR(INDEX('BMP List'!J:J,MATCH(Records[[#This Row],[BMP Name]],'BMP List'!A:A)),"")</f>
        <v/>
      </c>
      <c r="AL2" s="158" t="str">
        <f>IFERROR(INDEX('BMP List'!I:I,MATCH(Records[[#This Row],[BMP Name]],'BMP List'!A:A)),"")</f>
        <v/>
      </c>
      <c r="AM2" s="158"/>
      <c r="AN2" s="158"/>
      <c r="AO2" s="158"/>
      <c r="AP2" s="158" t="str">
        <f>IF(AND(ISBLANK(Records[[#This Row],[BMP Status]]),Records[[#This Row],[BMP Name]]),"","N")</f>
        <v/>
      </c>
      <c r="AQ2" s="158"/>
      <c r="AR2" s="158"/>
      <c r="AS2" s="158"/>
      <c r="AT2" s="158"/>
      <c r="AU2" s="158"/>
      <c r="AV2" s="68"/>
      <c r="AW2" s="158"/>
    </row>
    <row r="3" spans="1:49" x14ac:dyDescent="0.55000000000000004">
      <c r="A3" s="75"/>
      <c r="B3" s="158"/>
      <c r="D3" s="118"/>
      <c r="E3" s="128"/>
      <c r="F3" s="120"/>
      <c r="G3" s="158"/>
      <c r="H3" s="117"/>
      <c r="I3" s="158"/>
      <c r="J3" s="158" t="str">
        <f>IFERROR(INDEX('BMP List'!E:E,MATCH(Records[[#This Row],[BMP Name]],'BMP List'!$A:$A,0)),"")</f>
        <v/>
      </c>
      <c r="K3" s="68"/>
      <c r="L3" s="117"/>
      <c r="M3" s="119"/>
      <c r="N3" s="152" t="str">
        <f>IFERROR(INDEX('BMP List'!H:H,MATCH(Records[[#This Row],[BMP Name]],'BMP List'!$A:$A,0)),"")</f>
        <v/>
      </c>
      <c r="O3" s="158" t="str">
        <f>IFERROR(INDEX('BMP List'!D:D,MATCH(Records[[#This Row],[BMP Name]],'BMP List'!$A:$A,0)),"")</f>
        <v/>
      </c>
      <c r="P3" s="68"/>
      <c r="Q3" s="158"/>
      <c r="R3" s="68"/>
      <c r="S3" s="158"/>
      <c r="T3" s="68"/>
      <c r="U3" s="158"/>
      <c r="V3" s="158"/>
      <c r="W3" s="120"/>
      <c r="X3" s="158"/>
      <c r="Y3" s="120"/>
      <c r="Z3" s="120"/>
      <c r="AA3" s="158"/>
      <c r="AB3" s="158"/>
      <c r="AC3" s="158"/>
      <c r="AE3" s="158" t="str">
        <f t="shared" ref="AE3:AE18" si="0">IF(ISTEXT(L3),"NY","")</f>
        <v/>
      </c>
      <c r="AF3" s="153"/>
      <c r="AG3" s="153"/>
      <c r="AH3" s="120"/>
      <c r="AI3" s="158"/>
      <c r="AK3" s="158" t="str">
        <f>IFERROR(INDEX('BMP List'!J:J,MATCH(Records[[#This Row],[BMP Name]],'BMP List'!A:A)),"")</f>
        <v/>
      </c>
      <c r="AL3" s="158" t="str">
        <f>IFERROR(INDEX('BMP List'!I:I,MATCH(Records[[#This Row],[BMP Name]],'BMP List'!A:A)),"")</f>
        <v/>
      </c>
      <c r="AM3" s="158"/>
      <c r="AN3" s="158"/>
      <c r="AO3" s="158"/>
      <c r="AP3" s="158" t="str">
        <f>IF(AND(ISBLANK(Records[[#This Row],[BMP Status]]),Records[[#This Row],[BMP Name]]),"","N")</f>
        <v/>
      </c>
      <c r="AQ3" s="158"/>
      <c r="AR3" s="158"/>
      <c r="AS3" s="158"/>
      <c r="AT3" s="158"/>
      <c r="AU3" s="158"/>
      <c r="AV3" s="68"/>
      <c r="AW3" s="158"/>
    </row>
    <row r="4" spans="1:49" x14ac:dyDescent="0.55000000000000004">
      <c r="A4" s="75"/>
      <c r="B4" s="158"/>
      <c r="D4" s="118"/>
      <c r="E4" s="128"/>
      <c r="F4" s="120"/>
      <c r="G4" s="158"/>
      <c r="H4" s="117"/>
      <c r="I4" s="158"/>
      <c r="J4" s="158" t="str">
        <f>IFERROR(INDEX('BMP List'!E:E,MATCH(Records[[#This Row],[BMP Name]],'BMP List'!$A:$A,0)),"")</f>
        <v/>
      </c>
      <c r="K4" s="68"/>
      <c r="L4" s="117"/>
      <c r="M4" s="119"/>
      <c r="N4" s="152" t="str">
        <f>IFERROR(INDEX('BMP List'!H:H,MATCH(Records[[#This Row],[BMP Name]],'BMP List'!$A:$A,0)),"")</f>
        <v/>
      </c>
      <c r="O4" s="158" t="str">
        <f>IFERROR(INDEX('BMP List'!D:D,MATCH(Records[[#This Row],[BMP Name]],'BMP List'!$A:$A,0)),"")</f>
        <v/>
      </c>
      <c r="P4" s="68"/>
      <c r="Q4" s="158"/>
      <c r="R4" s="68"/>
      <c r="S4" s="158"/>
      <c r="T4" s="68"/>
      <c r="U4" s="158"/>
      <c r="V4" s="158"/>
      <c r="W4" s="120"/>
      <c r="X4" s="158"/>
      <c r="Y4" s="120"/>
      <c r="Z4" s="120"/>
      <c r="AA4" s="158"/>
      <c r="AB4" s="158"/>
      <c r="AC4" s="158"/>
      <c r="AE4" s="158" t="str">
        <f t="shared" si="0"/>
        <v/>
      </c>
      <c r="AF4" s="153"/>
      <c r="AG4" s="153"/>
      <c r="AH4" s="120"/>
      <c r="AI4" s="158"/>
      <c r="AK4" s="158" t="str">
        <f>IFERROR(INDEX('BMP List'!J:J,MATCH(Records[[#This Row],[BMP Name]],'BMP List'!A:A)),"")</f>
        <v/>
      </c>
      <c r="AL4" s="158" t="str">
        <f>IFERROR(INDEX('BMP List'!I:I,MATCH(Records[[#This Row],[BMP Name]],'BMP List'!A:A)),"")</f>
        <v/>
      </c>
      <c r="AM4" s="158"/>
      <c r="AN4" s="158"/>
      <c r="AO4" s="158"/>
      <c r="AP4" s="158" t="str">
        <f>IF(AND(ISBLANK(Records[[#This Row],[BMP Status]]),Records[[#This Row],[BMP Name]]),"","N")</f>
        <v/>
      </c>
      <c r="AQ4" s="158"/>
      <c r="AR4" s="158"/>
      <c r="AS4" s="158"/>
      <c r="AT4" s="158"/>
      <c r="AU4" s="158"/>
      <c r="AV4" s="68"/>
      <c r="AW4" s="158"/>
    </row>
    <row r="5" spans="1:49" x14ac:dyDescent="0.55000000000000004">
      <c r="A5" s="75"/>
      <c r="B5" s="158"/>
      <c r="D5" s="118"/>
      <c r="E5" s="128"/>
      <c r="F5" s="120"/>
      <c r="G5" s="158"/>
      <c r="H5" s="117"/>
      <c r="I5" s="158"/>
      <c r="J5" s="158" t="str">
        <f>IFERROR(INDEX('BMP List'!E:E,MATCH(Records[[#This Row],[BMP Name]],'BMP List'!$A:$A,0)),"")</f>
        <v/>
      </c>
      <c r="K5" s="68"/>
      <c r="L5" s="117"/>
      <c r="M5" s="119"/>
      <c r="N5" s="152" t="str">
        <f>IFERROR(INDEX('BMP List'!H:H,MATCH(Records[[#This Row],[BMP Name]],'BMP List'!$A:$A,0)),"")</f>
        <v/>
      </c>
      <c r="O5" s="158" t="str">
        <f>IFERROR(INDEX('BMP List'!D:D,MATCH(Records[[#This Row],[BMP Name]],'BMP List'!$A:$A,0)),"")</f>
        <v/>
      </c>
      <c r="P5" s="68"/>
      <c r="Q5" s="158"/>
      <c r="R5" s="68"/>
      <c r="S5" s="158"/>
      <c r="T5" s="68"/>
      <c r="U5" s="158"/>
      <c r="V5" s="158"/>
      <c r="W5" s="120"/>
      <c r="X5" s="158"/>
      <c r="Y5" s="120"/>
      <c r="Z5" s="120"/>
      <c r="AA5" s="158"/>
      <c r="AB5" s="158"/>
      <c r="AC5" s="158"/>
      <c r="AE5" s="158" t="str">
        <f t="shared" si="0"/>
        <v/>
      </c>
      <c r="AF5" s="153"/>
      <c r="AG5" s="153"/>
      <c r="AH5" s="120"/>
      <c r="AI5" s="158"/>
      <c r="AK5" s="158" t="str">
        <f>IFERROR(INDEX('BMP List'!J:J,MATCH(Records[[#This Row],[BMP Name]],'BMP List'!A:A)),"")</f>
        <v/>
      </c>
      <c r="AL5" s="158" t="str">
        <f>IFERROR(INDEX('BMP List'!I:I,MATCH(Records[[#This Row],[BMP Name]],'BMP List'!A:A)),"")</f>
        <v/>
      </c>
      <c r="AM5" s="158"/>
      <c r="AN5" s="158"/>
      <c r="AO5" s="158"/>
      <c r="AP5" s="158" t="str">
        <f>IF(AND(ISBLANK(Records[[#This Row],[BMP Status]]),Records[[#This Row],[BMP Name]]),"","N")</f>
        <v/>
      </c>
      <c r="AQ5" s="158"/>
      <c r="AR5" s="158"/>
      <c r="AS5" s="158"/>
      <c r="AT5" s="158"/>
      <c r="AU5" s="158"/>
      <c r="AV5" s="68"/>
      <c r="AW5" s="158"/>
    </row>
    <row r="6" spans="1:49" x14ac:dyDescent="0.55000000000000004">
      <c r="A6" s="75"/>
      <c r="B6" s="158"/>
      <c r="D6" s="118"/>
      <c r="E6" s="128"/>
      <c r="F6" s="120"/>
      <c r="G6" s="158"/>
      <c r="H6" s="117"/>
      <c r="I6" s="158"/>
      <c r="J6" s="158" t="str">
        <f>IFERROR(INDEX('BMP List'!E:E,MATCH(Records[[#This Row],[BMP Name]],'BMP List'!$A:$A,0)),"")</f>
        <v/>
      </c>
      <c r="K6" s="68"/>
      <c r="L6" s="117"/>
      <c r="M6" s="119"/>
      <c r="N6" s="152" t="str">
        <f>IFERROR(INDEX('BMP List'!H:H,MATCH(Records[[#This Row],[BMP Name]],'BMP List'!$A:$A,0)),"")</f>
        <v/>
      </c>
      <c r="O6" s="158" t="str">
        <f>IFERROR(INDEX('BMP List'!D:D,MATCH(Records[[#This Row],[BMP Name]],'BMP List'!$A:$A,0)),"")</f>
        <v/>
      </c>
      <c r="P6" s="68"/>
      <c r="Q6" s="158"/>
      <c r="R6" s="68"/>
      <c r="S6" s="158"/>
      <c r="T6" s="68"/>
      <c r="U6" s="158"/>
      <c r="V6" s="158"/>
      <c r="W6" s="120"/>
      <c r="X6" s="158"/>
      <c r="Y6" s="120"/>
      <c r="Z6" s="120"/>
      <c r="AA6" s="158"/>
      <c r="AB6" s="158"/>
      <c r="AC6" s="158"/>
      <c r="AE6" s="158" t="str">
        <f t="shared" si="0"/>
        <v/>
      </c>
      <c r="AF6" s="153"/>
      <c r="AG6" s="153"/>
      <c r="AH6" s="120"/>
      <c r="AI6" s="158"/>
      <c r="AK6" s="158" t="str">
        <f>IFERROR(INDEX('BMP List'!J:J,MATCH(Records[[#This Row],[BMP Name]],'BMP List'!A:A)),"")</f>
        <v/>
      </c>
      <c r="AL6" s="158" t="str">
        <f>IFERROR(INDEX('BMP List'!I:I,MATCH(Records[[#This Row],[BMP Name]],'BMP List'!A:A)),"")</f>
        <v/>
      </c>
      <c r="AM6" s="158"/>
      <c r="AN6" s="158"/>
      <c r="AO6" s="158"/>
      <c r="AP6" s="158" t="str">
        <f>IF(AND(ISBLANK(Records[[#This Row],[BMP Status]]),Records[[#This Row],[BMP Name]]),"","N")</f>
        <v/>
      </c>
      <c r="AQ6" s="158"/>
      <c r="AR6" s="158"/>
      <c r="AS6" s="158"/>
      <c r="AT6" s="158"/>
      <c r="AU6" s="158"/>
      <c r="AV6" s="68"/>
      <c r="AW6" s="158"/>
    </row>
    <row r="7" spans="1:49" x14ac:dyDescent="0.55000000000000004">
      <c r="A7" s="75"/>
      <c r="B7" s="158"/>
      <c r="D7" s="118"/>
      <c r="E7" s="128"/>
      <c r="F7" s="120"/>
      <c r="G7" s="158"/>
      <c r="H7" s="117"/>
      <c r="I7" s="158"/>
      <c r="J7" s="158" t="str">
        <f>IFERROR(INDEX('BMP List'!E:E,MATCH(Records[[#This Row],[BMP Name]],'BMP List'!$A:$A,0)),"")</f>
        <v/>
      </c>
      <c r="K7" s="68"/>
      <c r="L7" s="117"/>
      <c r="M7" s="119"/>
      <c r="N7" s="152" t="str">
        <f>IFERROR(INDEX('BMP List'!H:H,MATCH(Records[[#This Row],[BMP Name]],'BMP List'!$A:$A,0)),"")</f>
        <v/>
      </c>
      <c r="O7" s="158" t="str">
        <f>IFERROR(INDEX('BMP List'!D:D,MATCH(Records[[#This Row],[BMP Name]],'BMP List'!$A:$A,0)),"")</f>
        <v/>
      </c>
      <c r="P7" s="68"/>
      <c r="Q7" s="158"/>
      <c r="R7" s="68"/>
      <c r="S7" s="158"/>
      <c r="T7" s="68"/>
      <c r="U7" s="158"/>
      <c r="V7" s="158"/>
      <c r="W7" s="120"/>
      <c r="X7" s="158"/>
      <c r="Y7" s="120"/>
      <c r="Z7" s="120"/>
      <c r="AA7" s="158"/>
      <c r="AB7" s="158"/>
      <c r="AC7" s="158"/>
      <c r="AE7" s="158" t="str">
        <f t="shared" si="0"/>
        <v/>
      </c>
      <c r="AF7" s="153"/>
      <c r="AG7" s="153"/>
      <c r="AH7" s="120"/>
      <c r="AI7" s="158"/>
      <c r="AK7" s="158" t="str">
        <f>IFERROR(INDEX('BMP List'!J:J,MATCH(Records[[#This Row],[BMP Name]],'BMP List'!A:A)),"")</f>
        <v/>
      </c>
      <c r="AL7" s="158" t="str">
        <f>IFERROR(INDEX('BMP List'!I:I,MATCH(Records[[#This Row],[BMP Name]],'BMP List'!A:A)),"")</f>
        <v/>
      </c>
      <c r="AM7" s="158"/>
      <c r="AN7" s="158"/>
      <c r="AO7" s="158"/>
      <c r="AP7" s="158" t="str">
        <f>IF(AND(ISBLANK(Records[[#This Row],[BMP Status]]),Records[[#This Row],[BMP Name]]),"","N")</f>
        <v/>
      </c>
      <c r="AQ7" s="158"/>
      <c r="AR7" s="158"/>
      <c r="AS7" s="158"/>
      <c r="AT7" s="158"/>
      <c r="AU7" s="158"/>
      <c r="AV7" s="68"/>
      <c r="AW7" s="158"/>
    </row>
    <row r="8" spans="1:49" x14ac:dyDescent="0.55000000000000004">
      <c r="A8" s="75"/>
      <c r="B8" s="158"/>
      <c r="D8" s="118"/>
      <c r="E8" s="128"/>
      <c r="F8" s="120"/>
      <c r="G8" s="158"/>
      <c r="H8" s="117"/>
      <c r="I8" s="158"/>
      <c r="J8" s="158" t="str">
        <f>IFERROR(INDEX('BMP List'!E:E,MATCH(Records[[#This Row],[BMP Name]],'BMP List'!$A:$A,0)),"")</f>
        <v/>
      </c>
      <c r="K8" s="68"/>
      <c r="L8" s="117"/>
      <c r="M8" s="119"/>
      <c r="N8" s="152" t="str">
        <f>IFERROR(INDEX('BMP List'!H:H,MATCH(Records[[#This Row],[BMP Name]],'BMP List'!$A:$A,0)),"")</f>
        <v/>
      </c>
      <c r="O8" s="158" t="str">
        <f>IFERROR(INDEX('BMP List'!D:D,MATCH(Records[[#This Row],[BMP Name]],'BMP List'!$A:$A,0)),"")</f>
        <v/>
      </c>
      <c r="P8" s="68"/>
      <c r="Q8" s="158"/>
      <c r="R8" s="68"/>
      <c r="S8" s="158"/>
      <c r="T8" s="68"/>
      <c r="U8" s="158"/>
      <c r="V8" s="158"/>
      <c r="W8" s="120"/>
      <c r="X8" s="158"/>
      <c r="Y8" s="120"/>
      <c r="Z8" s="120"/>
      <c r="AA8" s="158"/>
      <c r="AB8" s="158"/>
      <c r="AC8" s="158"/>
      <c r="AE8" s="158" t="str">
        <f t="shared" si="0"/>
        <v/>
      </c>
      <c r="AF8" s="153"/>
      <c r="AG8" s="153"/>
      <c r="AH8" s="120"/>
      <c r="AI8" s="158"/>
      <c r="AK8" s="158" t="str">
        <f>IFERROR(INDEX('BMP List'!J:J,MATCH(Records[[#This Row],[BMP Name]],'BMP List'!A:A)),"")</f>
        <v/>
      </c>
      <c r="AL8" s="158" t="str">
        <f>IFERROR(INDEX('BMP List'!I:I,MATCH(Records[[#This Row],[BMP Name]],'BMP List'!A:A)),"")</f>
        <v/>
      </c>
      <c r="AM8" s="158"/>
      <c r="AN8" s="158"/>
      <c r="AO8" s="158"/>
      <c r="AP8" s="158" t="str">
        <f>IF(AND(ISBLANK(Records[[#This Row],[BMP Status]]),Records[[#This Row],[BMP Name]]),"","N")</f>
        <v/>
      </c>
      <c r="AQ8" s="158"/>
      <c r="AR8" s="158"/>
      <c r="AS8" s="158"/>
      <c r="AT8" s="158"/>
      <c r="AU8" s="158"/>
      <c r="AV8" s="68"/>
      <c r="AW8" s="158"/>
    </row>
    <row r="9" spans="1:49" x14ac:dyDescent="0.55000000000000004">
      <c r="A9" s="75"/>
      <c r="B9" s="158"/>
      <c r="D9" s="118"/>
      <c r="E9" s="128"/>
      <c r="F9" s="120"/>
      <c r="G9" s="158"/>
      <c r="H9" s="117"/>
      <c r="I9" s="158"/>
      <c r="J9" s="158" t="str">
        <f>IFERROR(INDEX('BMP List'!E:E,MATCH(Records[[#This Row],[BMP Name]],'BMP List'!$A:$A,0)),"")</f>
        <v/>
      </c>
      <c r="K9" s="68"/>
      <c r="L9" s="117"/>
      <c r="M9" s="119"/>
      <c r="N9" s="152" t="str">
        <f>IFERROR(INDEX('BMP List'!H:H,MATCH(Records[[#This Row],[BMP Name]],'BMP List'!$A:$A,0)),"")</f>
        <v/>
      </c>
      <c r="O9" s="158" t="str">
        <f>IFERROR(INDEX('BMP List'!D:D,MATCH(Records[[#This Row],[BMP Name]],'BMP List'!$A:$A,0)),"")</f>
        <v/>
      </c>
      <c r="P9" s="68"/>
      <c r="Q9" s="158"/>
      <c r="R9" s="68"/>
      <c r="S9" s="158"/>
      <c r="T9" s="68"/>
      <c r="U9" s="158"/>
      <c r="V9" s="158"/>
      <c r="W9" s="120"/>
      <c r="X9" s="158"/>
      <c r="Y9" s="120"/>
      <c r="Z9" s="120"/>
      <c r="AA9" s="158"/>
      <c r="AB9" s="158"/>
      <c r="AC9" s="158"/>
      <c r="AE9" s="158" t="str">
        <f t="shared" si="0"/>
        <v/>
      </c>
      <c r="AF9" s="153"/>
      <c r="AG9" s="153"/>
      <c r="AH9" s="120"/>
      <c r="AI9" s="158"/>
      <c r="AK9" s="158" t="str">
        <f>IFERROR(INDEX('BMP List'!J:J,MATCH(Records[[#This Row],[BMP Name]],'BMP List'!A:A)),"")</f>
        <v/>
      </c>
      <c r="AL9" s="158" t="str">
        <f>IFERROR(INDEX('BMP List'!I:I,MATCH(Records[[#This Row],[BMP Name]],'BMP List'!A:A)),"")</f>
        <v/>
      </c>
      <c r="AM9" s="158"/>
      <c r="AN9" s="158"/>
      <c r="AO9" s="158"/>
      <c r="AP9" s="158" t="str">
        <f>IF(AND(ISBLANK(Records[[#This Row],[BMP Status]]),Records[[#This Row],[BMP Name]]),"","N")</f>
        <v/>
      </c>
      <c r="AQ9" s="158"/>
      <c r="AR9" s="158"/>
      <c r="AS9" s="158"/>
      <c r="AT9" s="158"/>
      <c r="AU9" s="158"/>
      <c r="AV9" s="68"/>
      <c r="AW9" s="158"/>
    </row>
    <row r="10" spans="1:49" x14ac:dyDescent="0.55000000000000004">
      <c r="A10" s="75"/>
      <c r="B10" s="158"/>
      <c r="D10" s="118"/>
      <c r="E10" s="128"/>
      <c r="F10" s="120"/>
      <c r="G10" s="158"/>
      <c r="H10" s="117"/>
      <c r="I10" s="158"/>
      <c r="J10" s="158" t="str">
        <f>IFERROR(INDEX('BMP List'!E:E,MATCH(Records[[#This Row],[BMP Name]],'BMP List'!$A:$A,0)),"")</f>
        <v/>
      </c>
      <c r="K10" s="68"/>
      <c r="L10" s="117"/>
      <c r="M10" s="119"/>
      <c r="N10" s="152" t="str">
        <f>IFERROR(INDEX('BMP List'!H:H,MATCH(Records[[#This Row],[BMP Name]],'BMP List'!$A:$A,0)),"")</f>
        <v/>
      </c>
      <c r="O10" s="158" t="str">
        <f>IFERROR(INDEX('BMP List'!D:D,MATCH(Records[[#This Row],[BMP Name]],'BMP List'!$A:$A,0)),"")</f>
        <v/>
      </c>
      <c r="P10" s="68"/>
      <c r="Q10" s="158"/>
      <c r="R10" s="68"/>
      <c r="S10" s="158"/>
      <c r="T10" s="68"/>
      <c r="U10" s="158"/>
      <c r="V10" s="158"/>
      <c r="W10" s="120"/>
      <c r="X10" s="158"/>
      <c r="Y10" s="120"/>
      <c r="Z10" s="120"/>
      <c r="AA10" s="158"/>
      <c r="AB10" s="158"/>
      <c r="AC10" s="158"/>
      <c r="AE10" s="158" t="str">
        <f t="shared" si="0"/>
        <v/>
      </c>
      <c r="AF10" s="153"/>
      <c r="AG10" s="153"/>
      <c r="AH10" s="120"/>
      <c r="AI10" s="158"/>
      <c r="AK10" s="158" t="str">
        <f>IFERROR(INDEX('BMP List'!J:J,MATCH(Records[[#This Row],[BMP Name]],'BMP List'!A:A)),"")</f>
        <v/>
      </c>
      <c r="AL10" s="158" t="str">
        <f>IFERROR(INDEX('BMP List'!I:I,MATCH(Records[[#This Row],[BMP Name]],'BMP List'!A:A)),"")</f>
        <v/>
      </c>
      <c r="AM10" s="158"/>
      <c r="AN10" s="158"/>
      <c r="AO10" s="158"/>
      <c r="AP10" s="158" t="str">
        <f>IF(AND(ISBLANK(Records[[#This Row],[BMP Status]]),Records[[#This Row],[BMP Name]]),"","N")</f>
        <v/>
      </c>
      <c r="AQ10" s="158"/>
      <c r="AR10" s="158"/>
      <c r="AS10" s="158"/>
      <c r="AT10" s="158"/>
      <c r="AU10" s="158"/>
      <c r="AV10" s="68"/>
      <c r="AW10" s="158"/>
    </row>
    <row r="11" spans="1:49" x14ac:dyDescent="0.55000000000000004">
      <c r="A11" s="75"/>
      <c r="B11" s="158"/>
      <c r="D11" s="118"/>
      <c r="E11" s="128"/>
      <c r="F11" s="120"/>
      <c r="G11" s="158"/>
      <c r="H11" s="117"/>
      <c r="I11" s="158"/>
      <c r="J11" s="158" t="str">
        <f>IFERROR(INDEX('BMP List'!E:E,MATCH(Records[[#This Row],[BMP Name]],'BMP List'!$A:$A,0)),"")</f>
        <v/>
      </c>
      <c r="K11" s="68"/>
      <c r="L11" s="117"/>
      <c r="M11" s="119"/>
      <c r="N11" s="152" t="str">
        <f>IFERROR(INDEX('BMP List'!H:H,MATCH(Records[[#This Row],[BMP Name]],'BMP List'!$A:$A,0)),"")</f>
        <v/>
      </c>
      <c r="O11" s="158" t="str">
        <f>IFERROR(INDEX('BMP List'!D:D,MATCH(Records[[#This Row],[BMP Name]],'BMP List'!$A:$A,0)),"")</f>
        <v/>
      </c>
      <c r="P11" s="68"/>
      <c r="Q11" s="158"/>
      <c r="R11" s="68"/>
      <c r="S11" s="158"/>
      <c r="T11" s="68"/>
      <c r="U11" s="158"/>
      <c r="V11" s="158"/>
      <c r="W11" s="120"/>
      <c r="X11" s="158"/>
      <c r="Y11" s="120"/>
      <c r="Z11" s="120"/>
      <c r="AA11" s="158"/>
      <c r="AB11" s="158"/>
      <c r="AC11" s="158"/>
      <c r="AE11" s="158" t="str">
        <f t="shared" si="0"/>
        <v/>
      </c>
      <c r="AF11" s="153"/>
      <c r="AG11" s="153"/>
      <c r="AH11" s="120"/>
      <c r="AI11" s="158"/>
      <c r="AK11" s="158" t="str">
        <f>IFERROR(INDEX('BMP List'!J:J,MATCH(Records[[#This Row],[BMP Name]],'BMP List'!A:A)),"")</f>
        <v/>
      </c>
      <c r="AL11" s="158" t="str">
        <f>IFERROR(INDEX('BMP List'!I:I,MATCH(Records[[#This Row],[BMP Name]],'BMP List'!A:A)),"")</f>
        <v/>
      </c>
      <c r="AM11" s="158"/>
      <c r="AN11" s="158"/>
      <c r="AO11" s="158"/>
      <c r="AP11" s="158" t="str">
        <f>IF(AND(ISBLANK(Records[[#This Row],[BMP Status]]),Records[[#This Row],[BMP Name]]),"","N")</f>
        <v/>
      </c>
      <c r="AQ11" s="158"/>
      <c r="AR11" s="158"/>
      <c r="AS11" s="158"/>
      <c r="AT11" s="158"/>
      <c r="AU11" s="158"/>
      <c r="AV11" s="68"/>
      <c r="AW11" s="158"/>
    </row>
    <row r="12" spans="1:49" x14ac:dyDescent="0.55000000000000004">
      <c r="A12" s="75"/>
      <c r="B12" s="158"/>
      <c r="D12" s="118"/>
      <c r="E12" s="128"/>
      <c r="F12" s="120"/>
      <c r="G12" s="158"/>
      <c r="H12" s="117"/>
      <c r="I12" s="158"/>
      <c r="J12" s="158" t="str">
        <f>IFERROR(INDEX('BMP List'!E:E,MATCH(Records[[#This Row],[BMP Name]],'BMP List'!$A:$A,0)),"")</f>
        <v/>
      </c>
      <c r="K12" s="68"/>
      <c r="L12" s="117"/>
      <c r="M12" s="119"/>
      <c r="N12" s="152" t="str">
        <f>IFERROR(INDEX('BMP List'!H:H,MATCH(Records[[#This Row],[BMP Name]],'BMP List'!$A:$A,0)),"")</f>
        <v/>
      </c>
      <c r="O12" s="158" t="str">
        <f>IFERROR(INDEX('BMP List'!D:D,MATCH(Records[[#This Row],[BMP Name]],'BMP List'!$A:$A,0)),"")</f>
        <v/>
      </c>
      <c r="P12" s="68"/>
      <c r="Q12" s="158"/>
      <c r="R12" s="68"/>
      <c r="S12" s="158"/>
      <c r="T12" s="68"/>
      <c r="U12" s="158"/>
      <c r="V12" s="158"/>
      <c r="W12" s="120"/>
      <c r="X12" s="158"/>
      <c r="Y12" s="120"/>
      <c r="Z12" s="120"/>
      <c r="AA12" s="158"/>
      <c r="AB12" s="158"/>
      <c r="AC12" s="158"/>
      <c r="AE12" s="158" t="str">
        <f t="shared" si="0"/>
        <v/>
      </c>
      <c r="AF12" s="153"/>
      <c r="AG12" s="153"/>
      <c r="AH12" s="120"/>
      <c r="AI12" s="158"/>
      <c r="AK12" s="158" t="str">
        <f>IFERROR(INDEX('BMP List'!J:J,MATCH(Records[[#This Row],[BMP Name]],'BMP List'!A:A)),"")</f>
        <v/>
      </c>
      <c r="AL12" s="158" t="str">
        <f>IFERROR(INDEX('BMP List'!I:I,MATCH(Records[[#This Row],[BMP Name]],'BMP List'!A:A)),"")</f>
        <v/>
      </c>
      <c r="AM12" s="158"/>
      <c r="AN12" s="158"/>
      <c r="AO12" s="158"/>
      <c r="AP12" s="158" t="str">
        <f>IF(AND(ISBLANK(Records[[#This Row],[BMP Status]]),Records[[#This Row],[BMP Name]]),"","N")</f>
        <v/>
      </c>
      <c r="AQ12" s="158"/>
      <c r="AR12" s="158"/>
      <c r="AS12" s="158"/>
      <c r="AT12" s="158"/>
      <c r="AU12" s="158"/>
      <c r="AV12" s="68"/>
      <c r="AW12" s="158"/>
    </row>
    <row r="13" spans="1:49" x14ac:dyDescent="0.55000000000000004">
      <c r="A13" s="75"/>
      <c r="B13" s="158"/>
      <c r="D13" s="118"/>
      <c r="E13" s="128"/>
      <c r="F13" s="120"/>
      <c r="G13" s="158"/>
      <c r="H13" s="117"/>
      <c r="I13" s="158"/>
      <c r="J13" s="158" t="str">
        <f>IFERROR(INDEX('BMP List'!E:E,MATCH(Records[[#This Row],[BMP Name]],'BMP List'!$A:$A,0)),"")</f>
        <v/>
      </c>
      <c r="K13" s="68"/>
      <c r="L13" s="117"/>
      <c r="M13" s="119"/>
      <c r="N13" s="152" t="str">
        <f>IFERROR(INDEX('BMP List'!H:H,MATCH(Records[[#This Row],[BMP Name]],'BMP List'!$A:$A,0)),"")</f>
        <v/>
      </c>
      <c r="O13" s="158" t="str">
        <f>IFERROR(INDEX('BMP List'!D:D,MATCH(Records[[#This Row],[BMP Name]],'BMP List'!$A:$A,0)),"")</f>
        <v/>
      </c>
      <c r="P13" s="68"/>
      <c r="Q13" s="158"/>
      <c r="R13" s="68"/>
      <c r="S13" s="158"/>
      <c r="T13" s="68"/>
      <c r="U13" s="158"/>
      <c r="V13" s="158"/>
      <c r="W13" s="120"/>
      <c r="X13" s="158"/>
      <c r="Y13" s="120"/>
      <c r="Z13" s="120"/>
      <c r="AA13" s="158"/>
      <c r="AB13" s="158"/>
      <c r="AC13" s="158"/>
      <c r="AE13" s="158" t="str">
        <f t="shared" si="0"/>
        <v/>
      </c>
      <c r="AF13" s="153"/>
      <c r="AG13" s="153"/>
      <c r="AH13" s="120"/>
      <c r="AI13" s="158"/>
      <c r="AK13" s="158" t="str">
        <f>IFERROR(INDEX('BMP List'!J:J,MATCH(Records[[#This Row],[BMP Name]],'BMP List'!A:A)),"")</f>
        <v/>
      </c>
      <c r="AL13" s="158" t="str">
        <f>IFERROR(INDEX('BMP List'!I:I,MATCH(Records[[#This Row],[BMP Name]],'BMP List'!A:A)),"")</f>
        <v/>
      </c>
      <c r="AM13" s="158"/>
      <c r="AN13" s="158"/>
      <c r="AO13" s="158"/>
      <c r="AP13" s="158" t="str">
        <f>IF(AND(ISBLANK(Records[[#This Row],[BMP Status]]),Records[[#This Row],[BMP Name]]),"","N")</f>
        <v/>
      </c>
      <c r="AQ13" s="158"/>
      <c r="AR13" s="158"/>
      <c r="AS13" s="158"/>
      <c r="AT13" s="158"/>
      <c r="AU13" s="158"/>
      <c r="AV13" s="68"/>
      <c r="AW13" s="158"/>
    </row>
    <row r="14" spans="1:49" x14ac:dyDescent="0.55000000000000004">
      <c r="A14" s="75"/>
      <c r="B14" s="158"/>
      <c r="D14" s="118"/>
      <c r="E14" s="128"/>
      <c r="F14" s="120"/>
      <c r="G14" s="158"/>
      <c r="H14" s="117"/>
      <c r="I14" s="158"/>
      <c r="J14" s="158" t="str">
        <f>IFERROR(INDEX('BMP List'!E:E,MATCH(Records[[#This Row],[BMP Name]],'BMP List'!$A:$A,0)),"")</f>
        <v/>
      </c>
      <c r="K14" s="68"/>
      <c r="L14" s="117"/>
      <c r="M14" s="119"/>
      <c r="N14" s="152" t="str">
        <f>IFERROR(INDEX('BMP List'!H:H,MATCH(Records[[#This Row],[BMP Name]],'BMP List'!$A:$A,0)),"")</f>
        <v/>
      </c>
      <c r="O14" s="158" t="str">
        <f>IFERROR(INDEX('BMP List'!D:D,MATCH(Records[[#This Row],[BMP Name]],'BMP List'!$A:$A,0)),"")</f>
        <v/>
      </c>
      <c r="P14" s="68"/>
      <c r="Q14" s="158"/>
      <c r="R14" s="68"/>
      <c r="S14" s="158"/>
      <c r="T14" s="68"/>
      <c r="U14" s="158"/>
      <c r="V14" s="158"/>
      <c r="W14" s="120"/>
      <c r="X14" s="158"/>
      <c r="Y14" s="120"/>
      <c r="Z14" s="120"/>
      <c r="AA14" s="158"/>
      <c r="AB14" s="158"/>
      <c r="AC14" s="158"/>
      <c r="AE14" s="158" t="str">
        <f t="shared" si="0"/>
        <v/>
      </c>
      <c r="AF14" s="153"/>
      <c r="AG14" s="153"/>
      <c r="AH14" s="120"/>
      <c r="AI14" s="158"/>
      <c r="AK14" s="158" t="str">
        <f>IFERROR(INDEX('BMP List'!J:J,MATCH(Records[[#This Row],[BMP Name]],'BMP List'!A:A)),"")</f>
        <v/>
      </c>
      <c r="AL14" s="158" t="str">
        <f>IFERROR(INDEX('BMP List'!I:I,MATCH(Records[[#This Row],[BMP Name]],'BMP List'!A:A)),"")</f>
        <v/>
      </c>
      <c r="AM14" s="158"/>
      <c r="AN14" s="158"/>
      <c r="AO14" s="158"/>
      <c r="AP14" s="158" t="str">
        <f>IF(AND(ISBLANK(Records[[#This Row],[BMP Status]]),Records[[#This Row],[BMP Name]]),"","N")</f>
        <v/>
      </c>
      <c r="AQ14" s="158"/>
      <c r="AR14" s="158"/>
      <c r="AS14" s="158"/>
      <c r="AT14" s="158"/>
      <c r="AU14" s="158"/>
      <c r="AV14" s="68"/>
      <c r="AW14" s="158"/>
    </row>
    <row r="15" spans="1:49" x14ac:dyDescent="0.55000000000000004">
      <c r="A15" s="75"/>
      <c r="B15" s="158"/>
      <c r="D15" s="118"/>
      <c r="E15" s="128"/>
      <c r="F15" s="120"/>
      <c r="G15" s="158"/>
      <c r="H15" s="117"/>
      <c r="I15" s="158"/>
      <c r="J15" s="158" t="str">
        <f>IFERROR(INDEX('BMP List'!E:E,MATCH(Records[[#This Row],[BMP Name]],'BMP List'!$A:$A,0)),"")</f>
        <v/>
      </c>
      <c r="K15" s="68"/>
      <c r="L15" s="117"/>
      <c r="M15" s="119"/>
      <c r="N15" s="152" t="str">
        <f>IFERROR(INDEX('BMP List'!H:H,MATCH(Records[[#This Row],[BMP Name]],'BMP List'!$A:$A,0)),"")</f>
        <v/>
      </c>
      <c r="O15" s="158" t="str">
        <f>IFERROR(INDEX('BMP List'!D:D,MATCH(Records[[#This Row],[BMP Name]],'BMP List'!$A:$A,0)),"")</f>
        <v/>
      </c>
      <c r="P15" s="68"/>
      <c r="Q15" s="158"/>
      <c r="R15" s="68"/>
      <c r="S15" s="158"/>
      <c r="T15" s="68"/>
      <c r="U15" s="158"/>
      <c r="V15" s="158"/>
      <c r="W15" s="120"/>
      <c r="X15" s="158"/>
      <c r="Y15" s="120"/>
      <c r="Z15" s="120"/>
      <c r="AA15" s="158"/>
      <c r="AB15" s="158"/>
      <c r="AC15" s="158"/>
      <c r="AE15" s="158" t="str">
        <f t="shared" si="0"/>
        <v/>
      </c>
      <c r="AF15" s="153"/>
      <c r="AG15" s="153"/>
      <c r="AH15" s="120"/>
      <c r="AI15" s="158"/>
      <c r="AK15" s="158" t="str">
        <f>IFERROR(INDEX('BMP List'!J:J,MATCH(Records[[#This Row],[BMP Name]],'BMP List'!A:A)),"")</f>
        <v/>
      </c>
      <c r="AL15" s="158" t="str">
        <f>IFERROR(INDEX('BMP List'!I:I,MATCH(Records[[#This Row],[BMP Name]],'BMP List'!A:A)),"")</f>
        <v/>
      </c>
      <c r="AM15" s="158"/>
      <c r="AN15" s="158"/>
      <c r="AO15" s="158"/>
      <c r="AP15" s="158" t="str">
        <f>IF(AND(ISBLANK(Records[[#This Row],[BMP Status]]),Records[[#This Row],[BMP Name]]),"","N")</f>
        <v/>
      </c>
      <c r="AQ15" s="158"/>
      <c r="AR15" s="158"/>
      <c r="AS15" s="158"/>
      <c r="AT15" s="158"/>
      <c r="AU15" s="158"/>
      <c r="AV15" s="68"/>
      <c r="AW15" s="158"/>
    </row>
    <row r="16" spans="1:49" x14ac:dyDescent="0.55000000000000004">
      <c r="B16" s="158"/>
      <c r="D16" s="118"/>
      <c r="E16" s="128"/>
      <c r="F16" s="120"/>
      <c r="G16" s="158"/>
      <c r="H16" s="117"/>
      <c r="I16" s="158"/>
      <c r="J16" s="158" t="str">
        <f>IFERROR(INDEX('BMP List'!E:E,MATCH(Records[[#This Row],[BMP Name]],'BMP List'!$A:$A,0)),"")</f>
        <v/>
      </c>
      <c r="K16" s="68"/>
      <c r="L16" s="117"/>
      <c r="M16" s="119"/>
      <c r="N16" s="152" t="str">
        <f>IFERROR(INDEX('BMP List'!H:H,MATCH(Records[[#This Row],[BMP Name]],'BMP List'!$A:$A,0)),"")</f>
        <v/>
      </c>
      <c r="O16" s="158" t="str">
        <f>IFERROR(INDEX('BMP List'!D:D,MATCH(Records[[#This Row],[BMP Name]],'BMP List'!$A:$A,0)),"")</f>
        <v/>
      </c>
      <c r="P16" s="68"/>
      <c r="Q16" s="158"/>
      <c r="R16" s="68"/>
      <c r="S16" s="158"/>
      <c r="T16" s="68"/>
      <c r="U16" s="158"/>
      <c r="V16" s="158"/>
      <c r="W16" s="120"/>
      <c r="X16" s="158"/>
      <c r="Y16" s="120"/>
      <c r="Z16" s="120"/>
      <c r="AA16" s="158"/>
      <c r="AB16" s="158"/>
      <c r="AC16" s="158"/>
      <c r="AE16" s="158" t="str">
        <f t="shared" si="0"/>
        <v/>
      </c>
      <c r="AF16" s="153"/>
      <c r="AG16" s="153"/>
      <c r="AH16" s="120"/>
      <c r="AI16" s="158"/>
      <c r="AK16" s="158" t="str">
        <f>IFERROR(INDEX('BMP List'!J:J,MATCH(Records[[#This Row],[BMP Name]],'BMP List'!A:A)),"")</f>
        <v/>
      </c>
      <c r="AL16" s="158" t="str">
        <f>IFERROR(INDEX('BMP List'!I:I,MATCH(Records[[#This Row],[BMP Name]],'BMP List'!A:A)),"")</f>
        <v/>
      </c>
      <c r="AM16" s="158"/>
      <c r="AN16" s="158"/>
      <c r="AO16" s="158"/>
      <c r="AP16" s="158" t="str">
        <f>IF(AND(ISBLANK(Records[[#This Row],[BMP Status]]),Records[[#This Row],[BMP Name]]),"","N")</f>
        <v/>
      </c>
      <c r="AQ16" s="158"/>
      <c r="AR16" s="158"/>
      <c r="AS16" s="158"/>
      <c r="AT16" s="158"/>
      <c r="AU16" s="158"/>
      <c r="AV16" s="68"/>
      <c r="AW16" s="158"/>
    </row>
    <row r="17" spans="2:49" x14ac:dyDescent="0.55000000000000004">
      <c r="B17" s="158"/>
      <c r="D17" s="118"/>
      <c r="E17" s="128"/>
      <c r="F17" s="120"/>
      <c r="G17" s="158"/>
      <c r="H17" s="117"/>
      <c r="I17" s="158"/>
      <c r="J17" s="158" t="str">
        <f>IFERROR(INDEX('BMP List'!E:E,MATCH(Records[[#This Row],[BMP Name]],'BMP List'!$A:$A,0)),"")</f>
        <v/>
      </c>
      <c r="K17" s="68"/>
      <c r="L17" s="117"/>
      <c r="M17" s="119"/>
      <c r="N17" s="152" t="str">
        <f>IFERROR(INDEX('BMP List'!H:H,MATCH(Records[[#This Row],[BMP Name]],'BMP List'!$A:$A,0)),"")</f>
        <v/>
      </c>
      <c r="O17" s="158" t="str">
        <f>IFERROR(INDEX('BMP List'!D:D,MATCH(Records[[#This Row],[BMP Name]],'BMP List'!$A:$A,0)),"")</f>
        <v/>
      </c>
      <c r="P17" s="68"/>
      <c r="Q17" s="158"/>
      <c r="R17" s="68"/>
      <c r="S17" s="158"/>
      <c r="T17" s="68"/>
      <c r="U17" s="158"/>
      <c r="V17" s="158"/>
      <c r="W17" s="120"/>
      <c r="X17" s="158"/>
      <c r="Y17" s="120"/>
      <c r="Z17" s="120"/>
      <c r="AA17" s="158"/>
      <c r="AB17" s="158"/>
      <c r="AC17" s="158"/>
      <c r="AE17" s="158" t="str">
        <f t="shared" si="0"/>
        <v/>
      </c>
      <c r="AF17" s="153"/>
      <c r="AG17" s="153"/>
      <c r="AH17" s="120"/>
      <c r="AI17" s="158"/>
      <c r="AK17" s="158" t="str">
        <f>IFERROR(INDEX('BMP List'!J:J,MATCH(Records[[#This Row],[BMP Name]],'BMP List'!A:A)),"")</f>
        <v/>
      </c>
      <c r="AL17" s="158" t="str">
        <f>IFERROR(INDEX('BMP List'!I:I,MATCH(Records[[#This Row],[BMP Name]],'BMP List'!A:A)),"")</f>
        <v/>
      </c>
      <c r="AM17" s="158"/>
      <c r="AN17" s="158"/>
      <c r="AO17" s="158"/>
      <c r="AP17" s="158" t="str">
        <f>IF(AND(ISBLANK(Records[[#This Row],[BMP Status]]),Records[[#This Row],[BMP Name]]),"","N")</f>
        <v/>
      </c>
      <c r="AQ17" s="158"/>
      <c r="AR17" s="158"/>
      <c r="AS17" s="158"/>
      <c r="AT17" s="158"/>
      <c r="AU17" s="158"/>
      <c r="AV17" s="68"/>
      <c r="AW17" s="158"/>
    </row>
    <row r="18" spans="2:49" x14ac:dyDescent="0.55000000000000004">
      <c r="B18" s="158"/>
      <c r="D18" s="118"/>
      <c r="E18" s="128"/>
      <c r="F18" s="120"/>
      <c r="G18" s="158"/>
      <c r="H18" s="117"/>
      <c r="I18" s="158"/>
      <c r="J18" s="158" t="str">
        <f>IFERROR(INDEX('BMP List'!E:E,MATCH(Records[[#This Row],[BMP Name]],'BMP List'!$A:$A,0)),"")</f>
        <v/>
      </c>
      <c r="K18" s="68"/>
      <c r="L18" s="117"/>
      <c r="M18" s="119"/>
      <c r="N18" s="152" t="str">
        <f>IFERROR(INDEX('BMP List'!H:H,MATCH(Records[[#This Row],[BMP Name]],'BMP List'!$A:$A,0)),"")</f>
        <v/>
      </c>
      <c r="O18" s="158" t="str">
        <f>IFERROR(INDEX('BMP List'!D:D,MATCH(Records[[#This Row],[BMP Name]],'BMP List'!$A:$A,0)),"")</f>
        <v/>
      </c>
      <c r="P18" s="68"/>
      <c r="Q18" s="158"/>
      <c r="R18" s="68"/>
      <c r="S18" s="158"/>
      <c r="T18" s="68"/>
      <c r="U18" s="158"/>
      <c r="V18" s="158"/>
      <c r="W18" s="120"/>
      <c r="X18" s="158"/>
      <c r="Y18" s="120"/>
      <c r="Z18" s="120"/>
      <c r="AA18" s="158"/>
      <c r="AB18" s="158"/>
      <c r="AC18" s="158"/>
      <c r="AE18" s="158" t="str">
        <f t="shared" si="0"/>
        <v/>
      </c>
      <c r="AF18" s="153"/>
      <c r="AG18" s="153"/>
      <c r="AH18" s="120"/>
      <c r="AI18" s="158"/>
      <c r="AK18" s="158" t="str">
        <f>IFERROR(INDEX('BMP List'!J:J,MATCH(Records[[#This Row],[BMP Name]],'BMP List'!A:A)),"")</f>
        <v/>
      </c>
      <c r="AL18" s="158" t="str">
        <f>IFERROR(INDEX('BMP List'!I:I,MATCH(Records[[#This Row],[BMP Name]],'BMP List'!A:A)),"")</f>
        <v/>
      </c>
      <c r="AM18" s="158"/>
      <c r="AN18" s="158"/>
      <c r="AO18" s="158"/>
      <c r="AP18" s="158" t="str">
        <f>IF(AND(ISBLANK(Records[[#This Row],[BMP Status]]),Records[[#This Row],[BMP Name]]),"","N")</f>
        <v/>
      </c>
      <c r="AQ18" s="158"/>
      <c r="AR18" s="158"/>
      <c r="AS18" s="158"/>
      <c r="AT18" s="158"/>
      <c r="AU18" s="158"/>
      <c r="AV18" s="68"/>
      <c r="AW18" s="158"/>
    </row>
    <row r="21" spans="2:49" x14ac:dyDescent="0.55000000000000004">
      <c r="B21" s="158"/>
      <c r="F21" s="127"/>
      <c r="G21" s="158"/>
      <c r="H21" s="158"/>
      <c r="I21" s="158"/>
      <c r="J21" s="158"/>
      <c r="K21" s="158"/>
      <c r="L21" s="158"/>
      <c r="O21" s="158"/>
      <c r="P21" s="158"/>
      <c r="Q21" s="158"/>
      <c r="R21" s="158"/>
      <c r="S21" s="158"/>
      <c r="T21" s="158"/>
      <c r="U21" s="158"/>
      <c r="V21" s="158"/>
      <c r="X21" s="158"/>
      <c r="AA21" s="158"/>
      <c r="AB21" s="158"/>
      <c r="AC21" s="158"/>
      <c r="AE21" s="158"/>
      <c r="AF21" s="158"/>
      <c r="AG21" s="158"/>
      <c r="AH21" s="158"/>
      <c r="AI21" s="158"/>
      <c r="AK21" s="158"/>
      <c r="AL21" s="158"/>
      <c r="AM21" s="158"/>
      <c r="AN21" s="158"/>
      <c r="AO21" s="158"/>
      <c r="AP21" s="158"/>
      <c r="AQ21" s="158"/>
      <c r="AR21" s="158"/>
      <c r="AS21" s="158"/>
      <c r="AT21" s="158"/>
      <c r="AU21" s="158"/>
      <c r="AV21" s="158"/>
      <c r="AW21" s="158"/>
    </row>
    <row r="22" spans="2:49" x14ac:dyDescent="0.55000000000000004">
      <c r="B22" s="158"/>
      <c r="F22" s="127"/>
      <c r="G22" s="158"/>
      <c r="H22" s="158"/>
      <c r="I22" s="158"/>
      <c r="J22" s="158"/>
      <c r="K22" s="158"/>
      <c r="L22" s="158"/>
      <c r="O22" s="158"/>
      <c r="P22" s="158"/>
      <c r="Q22" s="158"/>
      <c r="R22" s="158"/>
      <c r="S22" s="158"/>
      <c r="T22" s="158"/>
      <c r="U22" s="158"/>
      <c r="V22" s="158"/>
      <c r="X22" s="158"/>
      <c r="AA22" s="158"/>
      <c r="AB22" s="158"/>
      <c r="AC22" s="158"/>
      <c r="AE22" s="158"/>
      <c r="AF22" s="158"/>
      <c r="AG22" s="158"/>
      <c r="AH22" s="158"/>
      <c r="AI22" s="158"/>
      <c r="AK22" s="158"/>
      <c r="AL22" s="158"/>
      <c r="AM22" s="158"/>
      <c r="AN22" s="158"/>
      <c r="AO22" s="158"/>
      <c r="AP22" s="158"/>
      <c r="AQ22" s="158"/>
      <c r="AR22" s="158"/>
      <c r="AS22" s="158"/>
      <c r="AT22" s="158"/>
      <c r="AU22" s="158"/>
      <c r="AV22" s="158"/>
      <c r="AW22" s="158"/>
    </row>
    <row r="23" spans="2:49" x14ac:dyDescent="0.55000000000000004">
      <c r="B23" s="158"/>
      <c r="F23" s="127"/>
      <c r="G23" s="158"/>
      <c r="H23" s="158"/>
      <c r="I23" s="158"/>
      <c r="J23" s="158"/>
      <c r="K23" s="158"/>
      <c r="L23" s="158"/>
      <c r="O23" s="158"/>
      <c r="P23" s="158"/>
      <c r="Q23" s="158"/>
      <c r="R23" s="158"/>
      <c r="S23" s="158"/>
      <c r="T23" s="158"/>
      <c r="U23" s="158"/>
      <c r="V23" s="158"/>
      <c r="X23" s="158"/>
      <c r="AA23" s="158"/>
      <c r="AB23" s="158"/>
      <c r="AC23" s="158"/>
      <c r="AE23" s="158"/>
      <c r="AF23" s="158"/>
      <c r="AG23" s="158"/>
      <c r="AH23" s="158"/>
      <c r="AI23" s="158"/>
      <c r="AK23" s="158"/>
      <c r="AL23" s="158"/>
      <c r="AM23" s="158"/>
      <c r="AN23" s="158"/>
      <c r="AO23" s="158"/>
      <c r="AP23" s="158"/>
      <c r="AQ23" s="158"/>
      <c r="AR23" s="158"/>
      <c r="AS23" s="158"/>
      <c r="AT23" s="158"/>
      <c r="AU23" s="158"/>
      <c r="AV23" s="158"/>
      <c r="AW23" s="158"/>
    </row>
  </sheetData>
  <sheetProtection sort="0" autoFilter="0"/>
  <dataConsolidate/>
  <phoneticPr fontId="25" type="noConversion"/>
  <conditionalFormatting sqref="C2:D18 H2:H18 V2:W18 Y2:Z18 AH2:AH18 K2:M18">
    <cfRule type="expression" dxfId="92" priority="13">
      <formula>AND(ISTEXT($B2), ISBLANK(C2))</formula>
    </cfRule>
  </conditionalFormatting>
  <conditionalFormatting sqref="AF2:AG18 AD2:AD18">
    <cfRule type="expression" dxfId="91" priority="87">
      <formula>AND(ISTEXT($B2), AND(ISBLANK($AD2), OR(ISBLANK($AF2), ISBLANK($AG2))))</formula>
    </cfRule>
  </conditionalFormatting>
  <conditionalFormatting sqref="K2:K18">
    <cfRule type="expression" dxfId="90" priority="89">
      <formula>AND(NOT(ISBLANK($K2)), OR(AND($B2 = "Planned 2021", OR($K2 &lt; _2yr_Start, $K2 &gt;_2yr_End)), OR(AND($B2 = "Planned 2022-2025", $K2 &lt;=_2yr_End), OR(AND($B2 = "Historical", $K2&gt;=_FYStart), AND($B2 = "Progress", OR($K2 &lt; _FYStart, $K2 &gt;_FYEnd))))))</formula>
    </cfRule>
  </conditionalFormatting>
  <conditionalFormatting sqref="R2:R18">
    <cfRule type="expression" dxfId="89" priority="4">
      <formula>AND(ISBLANK($R2),$S2="Yes")</formula>
    </cfRule>
    <cfRule type="expression" dxfId="88" priority="90">
      <formula>AND(NOT(ISBLANK($B2)), AND(ISBLANK($R2), AND($Q2 = "FAIL")))</formula>
    </cfRule>
  </conditionalFormatting>
  <conditionalFormatting sqref="Q2:Q18">
    <cfRule type="expression" dxfId="87" priority="91">
      <formula>AND(NOT(ISBLANK($B2)), AND(NOT(ISBLANK($P2)), ISBLANK($Q2)))</formula>
    </cfRule>
  </conditionalFormatting>
  <conditionalFormatting sqref="U2:U18">
    <cfRule type="expression" dxfId="86" priority="2">
      <formula>AND(NOT(ISBLANK($T2)),ISBLANK($U2))</formula>
    </cfRule>
  </conditionalFormatting>
  <conditionalFormatting sqref="C2:C18">
    <cfRule type="expression" dxfId="85" priority="1">
      <formula>AND(NOT(ISBLANK($C2)), OR(AND($B2 = "Historical", $C2 &gt; YEAR(_FYStart)),AND($B2 = "Progress", $C2 &gt; YEAR(_FYEnd)),AND(LEFT($B2,12) = "Planned 2021", $C2&gt;YEAR(_2yr_End)-1), AND(LEFT($B2,12) = "Planned 2022", $C2&gt;2025)))</formula>
    </cfRule>
  </conditionalFormatting>
  <dataValidations xWindow="743" yWindow="402" count="107">
    <dataValidation allowBlank="1" showInputMessage="1" showErrorMessage="1" prompt="- Historical= 7/1/84-6/30/19._x000a_- Progress= 7/1/19-6/30/20._x000a_- Planned 2021= 7/1/20-6/30/21. _x000a_- Planned 2022-2025= SY22 to SY25._x000a_- Removed= Canceled." sqref="B1" xr:uid="{5F08454B-C722-400B-BAE9-99DE02AD5EEF}"/>
    <dataValidation allowBlank="1" showInputMessage="1" showErrorMessage="1" prompt="Enter the federal Fiscal Year that the BMP recieved funding or the federal Fiscal Year for which funding is planned. Report any BMPs planned through 2025." sqref="C1" xr:uid="{75BA76AA-FBC5-4D49-A843-4F889A158AA1}"/>
    <dataValidation allowBlank="1" showInputMessage="1" showErrorMessage="1" prompt="Text field to enter any BMP information not captured in other fields." sqref="I1" xr:uid="{67C87A20-3A3F-40FC-94B8-027F453790E5}"/>
    <dataValidation allowBlank="1" showInputMessage="1" showErrorMessage="1" prompt="Select the BMP Name from the dropdown list. The selected value acts as a lookup of valid BMP measures and units." sqref="L1" xr:uid="{96798D70-386C-436C-86A0-2536E3BB64FB}"/>
    <dataValidation allowBlank="1" showInputMessage="1" showErrorMessage="1" prompt="Calculated. BMP Units are populated based on the BMP Name (e.g. ACRE, FEET, COUNT.)" sqref="N1" xr:uid="{1B460C02-75B2-4959-88A9-01DF10A085C6}"/>
    <dataValidation allowBlank="1" showInputMessage="1" showErrorMessage="1" prompt="Lookup for BMP category (see Static Lookups tab for descriptions)." sqref="O1" xr:uid="{5D025A6B-254E-4D1F-B93B-D451034E51D3}"/>
    <dataValidation allowBlank="1" showInputMessage="1" showErrorMessage="1" prompt="Date of last maintenance performed (M/D/YYYY)." sqref="R1" xr:uid="{E3156A7A-DEFD-4FC2-A0B5-17BD49DDA980}"/>
    <dataValidation allowBlank="1" showInputMessage="1" showErrorMessage="1" prompt="Status of re-inspection, if required." sqref="U1" xr:uid="{42A8E6B1-093E-466A-9545-B4A092ECD08F}"/>
    <dataValidation allowBlank="1" showInputMessage="1" showErrorMessage="1" prompt="Federal Facility at which the project or BMP is located._x000a__x000a_Historic BMPs have been assigned a Site Name by MS4. Progress BMPs should select &quot;99th RSC (NY)&quot;." sqref="W1" xr:uid="{0E70110C-56CF-44B7-9F5A-6BA1357C4199}"/>
    <dataValidation allowBlank="1" showInputMessage="1" showErrorMessage="1" prompt="Enter a Street Address for the BMP. " sqref="X1" xr:uid="{FFA78CF8-A4A6-4B91-BFCC-8C3F4EF6AA6E}"/>
    <dataValidation allowBlank="1" showInputMessage="1" showErrorMessage="1" prompt="Enter the municipality where the BMP is located. " sqref="Y1" xr:uid="{8F1749F0-C871-444C-B51E-033C0BD51D43}"/>
    <dataValidation allowBlank="1" showInputMessage="1" showErrorMessage="1" prompt="Latitude location of BMP in Decimal Degrees. Must enter either Latitude and Longitude or HUC12 Code." sqref="AF1" xr:uid="{62FBFF09-895C-43DE-9EAA-552AE00AAD6D}"/>
    <dataValidation allowBlank="1" showInputMessage="1" showErrorMessage="1" prompt="Longitude location of BMP in Decimal Degrees. Must enter either Latitude and Longitude or HUC12 Code." sqref="AG1" xr:uid="{E93B3F53-4BF3-4364-977E-F5847011C0BD}"/>
    <dataValidation allowBlank="1" showInputMessage="1" showErrorMessage="1" prompt="County where BMP is located." sqref="Z1" xr:uid="{F8D6B2A3-FA3D-4C26-A9DD-18EA37BFA752}"/>
    <dataValidation allowBlank="1" showInputMessage="1" showErrorMessage="1" prompt="HUC 12 code where BMP is located. (Enter as text and make sure all zeros are included in HUC.)" sqref="AD1" xr:uid="{99BA9417-9AE3-4D3C-9D68-C7648AA2B543}"/>
    <dataValidation allowBlank="1" showInputMessage="1" showErrorMessage="1" prompt="Most recent BMP re-inspection date (M/D/YYYY)." sqref="T1" xr:uid="{B0BE4E3D-A88C-4ADE-9164-0DA36A409860}"/>
    <dataValidation allowBlank="1" showInputMessage="1" showErrorMessage="1" prompt="Pass/Fail lookup for the status of the reinspection, if necessary." sqref="U1" xr:uid="{97BE1408-064F-4239-B8B8-B061CF33F134}"/>
    <dataValidation allowBlank="1" showInputMessage="1" showErrorMessage="1" prompt="Enter any comments or questions about the practice for review. " sqref="AW1" xr:uid="{B752F32D-AB71-4D70-ADBD-9E4146DF1F20}"/>
    <dataValidation allowBlank="1" showInputMessage="1" showErrorMessage="1" prompt="HUC 8 code name where BMP is located." sqref="AA1" xr:uid="{C1D896FB-E308-4C8D-A0C6-503A81DF01D7}"/>
    <dataValidation allowBlank="1" showInputMessage="1" showErrorMessage="1" prompt="Automatically populated as NY. Do not change. " sqref="AE1" xr:uid="{A5E01D7E-424D-40B5-8E8E-91EC1B9922B7}"/>
    <dataValidation allowBlank="1" showInputMessage="1" showErrorMessage="1" prompt="Unique BMP ID assigned by the DoD CBP. DO NOT MODIFY." sqref="A1" xr:uid="{CB6EC811-969D-49A9-9A88-2110F9A9D39D}"/>
    <dataValidation allowBlank="1" showInputMessage="1" showErrorMessage="1" prompt="Enter the cost to implement or funding planned for the practice. Should not be blank or zero. " sqref="D1" xr:uid="{CC44643F-238E-435C-8CAA-FBAAD23DE7F2}"/>
    <dataValidation allowBlank="1" showInputMessage="1" showErrorMessage="1" prompt="Contract number, if applicable." sqref="E1" xr:uid="{7563FDDC-1110-4DC7-BE0F-E204C5DB26FE}"/>
    <dataValidation allowBlank="1" showInputMessage="1" showErrorMessage="1" prompt="Calculated. Unique BMP ID assigned by NYDEP to group BMPs based on Jursidictional Reference Table." sqref="J1" xr:uid="{1BE9B7A0-5945-437C-9118-182018D07716}"/>
    <dataValidation allowBlank="1" showInputMessage="1" showErrorMessage="1" prompt="Agency name for the project." sqref="G1" xr:uid="{7B55E77F-426F-4AA4-AE58-99D3AFE375CE}"/>
    <dataValidation allowBlank="1" showInputMessage="1" showErrorMessage="1" prompt="Name of Project" sqref="H1" xr:uid="{CCDBF1F8-C767-4BCA-B5CC-B1C570A08E94}"/>
    <dataValidation allowBlank="1" showInputMessage="1" showErrorMessage="1" prompt="Enter the value of the BMP extent in the units listed in BMP Unit column." sqref="M1" xr:uid="{6612D4BD-B3A0-45CE-A09C-C99339E918FD}"/>
    <dataValidation allowBlank="1" showInputMessage="1" showErrorMessage="1" prompt="Select the correct DEC Region (1 - 9) from dropdown." sqref="V1" xr:uid="{228757E0-2829-43C5-B597-CB0C4B9125FD}"/>
    <dataValidation allowBlank="1" showInputMessage="1" showErrorMessage="1" prompt="HUC 12 code name where BMP is located." sqref="AC1" xr:uid="{B4AFBAD7-2ED4-4DE9-81F2-8161A7EE78E4}"/>
    <dataValidation allowBlank="1" showInputMessage="1" showErrorMessage="1" prompt="HUC 8 code where BMP is located. (Enter as text and make sure all zeros are included in HUC.)" sqref="AB1" xr:uid="{65ECEE53-2FEA-41BD-A7D2-1C1C238AAA4C}"/>
    <dataValidation allowBlank="1" showInputMessage="1" showErrorMessage="1" prompt="Select Yes/No, if the project is located in a TMDL watershed (e.g. Chesapeake Bay watershed)." sqref="AH1" xr:uid="{6520DBD3-FB7D-49ED-AB97-74400B9C95F6}"/>
    <dataValidation allowBlank="1" showInputMessage="1" showErrorMessage="1" prompt="Construction completion date or installation date. " sqref="K1 K1" xr:uid="{1D9401E4-43D6-403A-A74A-0CFD21155251}"/>
    <dataValidation allowBlank="1" showInputMessage="1" showErrorMessage="1" prompt="Start date of project." sqref="AV1" xr:uid="{FC74523B-3F85-4B6E-8BEE-0C36B12255FF}"/>
    <dataValidation allowBlank="1" showInputMessage="1" showErrorMessage="1" prompt="Amount of local funds provided for project." sqref="AU1" xr:uid="{12CC09DC-F6D0-4078-AAC7-8839673513D9}"/>
    <dataValidation allowBlank="1" showInputMessage="1" showErrorMessage="1" prompt="Amount of funding provided from state for project." sqref="AS1" xr:uid="{CA45E731-9CB4-4C76-8FDF-4F068D7A693F}"/>
    <dataValidation allowBlank="1" showInputMessage="1" showErrorMessage="1" prompt="Yes/No, is the project implemented statewide?" sqref="AP1" xr:uid="{F499C6EF-D489-41B5-A3BA-ABC6E69BE6BF}"/>
    <dataValidation allowBlank="1" showInputMessage="1" showErrorMessage="1" prompt="Status of the most recent inspection of the BMP. " sqref="Q1" xr:uid="{B243E4AB-141B-44B1-B636-84736675A98C}"/>
    <dataValidation allowBlank="1" showInputMessage="1" showErrorMessage="1" prompt="Date the BMP was last inspected." sqref="P1 P1" xr:uid="{1C6B703D-45A8-4E66-A178-FD481AF949C9}"/>
    <dataValidation allowBlank="1" showInputMessage="1" showErrorMessage="1" prompt="Select the general land use category for the BMP site." sqref="AL1" xr:uid="{BC808569-64B1-441A-92C6-C7075ABCD51A}"/>
    <dataValidation allowBlank="1" showInputMessage="1" showErrorMessage="1" prompt="If applicable, 319 grant number associated with BMP project." sqref="AM1" xr:uid="{599D7074-7954-4D61-BD52-CC90D9FD6AFA}"/>
    <dataValidation allowBlank="1" showInputMessage="1" showErrorMessage="1" prompt="If applicable, GRTS project number associated with BMP project." sqref="AN1" xr:uid="{C1F9EF2C-CE4F-4A1F-88E9-4884D1015D64}"/>
    <dataValidation allowBlank="1" showInputMessage="1" showErrorMessage="1" prompt="If applicable, state project number associated with BMP project." sqref="AO1" xr:uid="{14E9EEB8-4F4A-4F18-B7D5-7F6A3A6EEE23}"/>
    <dataValidation allowBlank="1" showInputMessage="1" showErrorMessage="1" prompt="Status of TMDL (Implementing a TMDL, Developing a TMDL, or Not Applicable)." sqref="AQ1" xr:uid="{FCF8DF86-98D1-4656-827A-77DFA3B9510C}"/>
    <dataValidation allowBlank="1" showInputMessage="1" showErrorMessage="1" prompt="Appropriation year for grant funded projects." sqref="AR1" xr:uid="{4DF38A55-D28F-4EDC-99CF-A0CCF61961E3}"/>
    <dataValidation allowBlank="1" showInputMessage="1" showErrorMessage="1" prompt="Amount of in-kind funding provided from state for project." sqref="AT1" xr:uid="{0DD2EB8A-0175-4B09-B95C-0B490719A7F4}"/>
    <dataValidation allowBlank="1" showInputMessage="1" showErrorMessage="1" prompt="Watershed Inventory/Priority Waterbody List (WI/PWL) ID." sqref="AI1" xr:uid="{BF99DA9F-EDEE-47A2-89D4-AC91BF21F572}"/>
    <dataValidation allowBlank="1" showInputMessage="1" showErrorMessage="1" prompt="Watershed Inventory/Priority Waterbody List (WI/PWL) name." sqref="AJ1" xr:uid="{EF55EC2C-8B92-4E9E-8A0D-D5052F97BAFC}"/>
    <dataValidation allowBlank="1" showInputMessage="1" showErrorMessage="1" prompt="Select the land use the BMP is implemented on, using the categories defined by the Chesapeake Bay Program." sqref="AK1" xr:uid="{4993B665-F160-4380-A1CA-3452174A4EB1}"/>
    <dataValidation errorStyle="warning" allowBlank="1" showDropDown="1" showInputMessage="1" errorTitle="Invalid Entry" error="Select the owner of the practice from the list provided. " sqref="A19:Q1048576" xr:uid="{520C8374-E25C-4003-9D54-9C50A464C985}"/>
    <dataValidation allowBlank="1" showInputMessage="1" showErrorMessage="1" prompt="Calculated. BMP ID is populated based on the selected BMP Name in Column L." sqref="J1" xr:uid="{9CDB8CAC-BCE7-424F-ACAC-5D05D2A05A30}"/>
    <dataValidation allowBlank="1" showInputMessage="1" showErrorMessage="1" prompt="Select Yes/No to indicate if the practice needs/needed maintenance" sqref="S1" xr:uid="{56CEA1A6-4A87-435F-83C9-9441177987A7}"/>
    <dataValidation allowBlank="1" showInputMessage="1" showErrorMessage="1" prompt="Date the BMP was re-inspected, if necessary. " sqref="T1" xr:uid="{AA626136-392A-4737-8EE0-866430CF6A1A}"/>
    <dataValidation type="decimal" errorStyle="warning" operator="greaterThanOrEqual" allowBlank="1" showInputMessage="1" showErrorMessage="1" errorTitle="Invalid Entry" error="Must be a number greater than or equal to 0. " promptTitle="BMP Value" prompt="Enter the value of the BMP extent in the units listed in BMP Unit column." sqref="M2:M18" xr:uid="{12A4A5E4-278F-4FFA-9816-43795D4B8A90}">
      <formula1>0</formula1>
    </dataValidation>
    <dataValidation allowBlank="1" showInputMessage="1" showErrorMessage="1" errorTitle="Invalid Entry" error="Select the Category from the list provided. " promptTitle="BMP Category" prompt="Lookup for BMP category (see Static Lookups tab for descriptions)." sqref="O2:O18" xr:uid="{5EFA8458-3651-40B1-990A-0859EEF982DC}"/>
    <dataValidation type="list" allowBlank="1" showInputMessage="1" showErrorMessage="1" error="Select Pass or Fail." promptTitle="Inspection Status" prompt="Pass/Fail Lookup for the Status of the most recent inspection. " sqref="Q2:Q18" xr:uid="{C413752E-D8FE-4960-8851-CE57D62CC606}">
      <formula1>InspectionStatus</formula1>
    </dataValidation>
    <dataValidation type="list" allowBlank="1" showInputMessage="1" showErrorMessage="1" errorTitle="Invalid Entry" error="Select a County from the list provided. " promptTitle="County" prompt="County where BMP is located." sqref="Z2:Z18" xr:uid="{977C38DC-09D8-49CE-B5DB-FD7C1272F1CE}">
      <formula1>County</formula1>
    </dataValidation>
    <dataValidation type="list" allowBlank="1" showInputMessage="1" showErrorMessage="1" errorTitle="Invalid Entry" error="Select Pass or Fail." promptTitle="Reinspection Status" prompt="Pass/Fail lookup for the status of the reinspection, if necessary. " sqref="U2:U18" xr:uid="{95CD340C-05FB-4666-9DFA-9773A0A54A2A}">
      <formula1>InspectionStatus</formula1>
    </dataValidation>
    <dataValidation type="list" allowBlank="1" showInputMessage="1" showErrorMessage="1" errorTitle="Invalid Entry" error="Select Yes or No. " promptTitle="Maintenance Needed" prompt="Yes/No lookup indicating whether the practice needs maintenance" sqref="U2:U18" xr:uid="{33AB913D-6453-48EA-9271-88C07CE47F33}">
      <formula1>Maintenance</formula1>
    </dataValidation>
    <dataValidation allowBlank="1" showInputMessage="1" showErrorMessage="1" promptTitle="Description of Practice" prompt="Text field to enter any BMP information not captured in other fields. " sqref="I2:I18" xr:uid="{55729450-4C4D-425F-A8CD-1898743F9274}"/>
    <dataValidation type="date" errorStyle="warning" operator="greaterThan" allowBlank="1" showInputMessage="1" showErrorMessage="1" errorTitle="Invalid Date" error="Enter a date after 1/1/1945 in MM/DD/YYYY format." promptTitle="Maintenance Date" prompt="Date of last maintenance performed (M/D/YYYY)." sqref="R2:R18" xr:uid="{68FF65FD-284A-4CB2-AE0B-039357501962}">
      <formula1>16438</formula1>
    </dataValidation>
    <dataValidation allowBlank="1" showInputMessage="1" showErrorMessage="1" error="Select from the list provided." promptTitle="Federal Facility" prompt="Federal Facility at which the project or BMP is located._x000a__x000a_Historic BMPs have been assigned a Site Name by MS4. Progress BMPs should select &quot;99th RSC (NY)&quot;." sqref="W2:W18" xr:uid="{9280B164-1C51-4CE0-A796-AB7DC20F93B6}"/>
    <dataValidation allowBlank="1" showInputMessage="1" showErrorMessage="1" promptTitle="Address" prompt="Enter a Street Address for the BMP. " sqref="X2:X18" xr:uid="{A350D438-0207-4D93-A7B4-20071B218BC1}"/>
    <dataValidation allowBlank="1" showInputMessage="1" showErrorMessage="1" promptTitle="Municipality" prompt="Enter the municipality where the BMP is located. " sqref="Y2:Y18" xr:uid="{A42A5212-2B6C-4C9B-A5AB-E6C3C2A96F53}"/>
    <dataValidation type="decimal" allowBlank="1" showInputMessage="1" showErrorMessage="1" errorTitle="Invalid Entry" error="Enter the latitude and longitude of the BMP within the Chesapeake Bay watershed. " promptTitle="Latitude" prompt="Latitude location of BMP in Decimal Degrees. Must enter either Latitude and Longitude or HUC12 Code." sqref="AF2:AF18" xr:uid="{B701D054-C28A-4B7B-AB97-4FC2CD3AA683}">
      <formula1>Val_LatMin</formula1>
      <formula2>Val_LatMax</formula2>
    </dataValidation>
    <dataValidation type="decimal" allowBlank="1" showInputMessage="1" showErrorMessage="1" errorTitle="Invalid Entry" error="Enter the latitude and longitude of the BMP within the Chesapeake Bay Watershed. " promptTitle="Longitude" prompt="Longitude location of BMP in Decimal Degrees. Must enter either Latitude and Longitude or HUC12 Code." sqref="AG2:AG18" xr:uid="{7896B3A0-ED47-4CC0-82D9-A2FC48CBF1D3}">
      <formula1>Val_LongMin</formula1>
      <formula2>Val_LongMax</formula2>
    </dataValidation>
    <dataValidation type="textLength" errorStyle="warning" operator="equal" allowBlank="1" showInputMessage="1" showErrorMessage="1" errorTitle="Invalid HUC Code" error="Entry the HUC Code as a text string with a length of 12. " promptTitle="HUC 12" prompt="HUC 12 code where BMP is located. (Enter as text and make sure all zeros are included in HUC.)" sqref="AD2:AD18" xr:uid="{72B2FDDF-155D-4A08-AA45-09C4DC323904}">
      <formula1>12</formula1>
    </dataValidation>
    <dataValidation type="date" errorStyle="warning" operator="greaterThan" allowBlank="1" showInputMessage="1" showErrorMessage="1" errorTitle="Invalid Entry" error="Enter a date after 1/1/1945 in MM/DD/YYYY format." promptTitle="Project Start Date" prompt="Start date of project." sqref="AV2:AV18" xr:uid="{355496E2-CA82-453F-89C8-3077A04AED22}">
      <formula1>16438</formula1>
    </dataValidation>
    <dataValidation type="date" errorStyle="warning" operator="greaterThan" allowBlank="1" showInputMessage="1" showErrorMessage="1" errorTitle="Invalid Date" error="Enter a date after 1/1/1945 in MM/DD/YYYY format." promptTitle="Reinspection Date" prompt="Most recent BMP re-inspection date (M/D/YYYY)." sqref="T2:T18" xr:uid="{679A672B-9731-449D-AAB8-3552A49F5DB3}">
      <formula1>16438</formula1>
    </dataValidation>
    <dataValidation allowBlank="1" showInputMessage="1" showErrorMessage="1" promptTitle="Comments" prompt="Enter any comments or questions about the practice for review. " sqref="AW2:AW18" xr:uid="{3ABC9EE5-D322-48CF-B71D-C8C22181A208}"/>
    <dataValidation type="whole" allowBlank="1" showInputMessage="1" showErrorMessage="1" errorTitle="Invalid Entry" error="Enter a 4-digit year between 1944 and 2025. " promptTitle="Year Funded" prompt="Enter the federal Fiscal Year that the BMP recieved funding or the federal Fiscal Year for which funding is planned. Report any BMPs planned through 2025." sqref="C2:C18" xr:uid="{67FC5ED8-67C3-4ED1-A917-582690102175}">
      <formula1>Val_YearMin</formula1>
      <formula2>Val_YearMax</formula2>
    </dataValidation>
    <dataValidation allowBlank="1" showInputMessage="1" showErrorMessage="1" promptTitle="DoD BMP ID" prompt="Unique BMP ID assigned by the DoD CBP. DO NOT MODIFY." sqref="A2:A18" xr:uid="{85FCAC7A-CDE7-4D34-A396-36345D4E0F7D}"/>
    <dataValidation type="date" errorStyle="warning" operator="greaterThan" allowBlank="1" showInputMessage="1" showErrorMessage="1" errorTitle="Invalid Date" error="Enter a date after 1/1/1945 in MM/DD/YYYY format." promptTitle="Verification Date" prompt="Date the BMP was last inspected." sqref="P2:P18" xr:uid="{1F4D1423-4D3A-4BC3-B0F0-95BF0368A840}">
      <formula1>16438</formula1>
    </dataValidation>
    <dataValidation type="list" allowBlank="1" showInputMessage="1" showErrorMessage="1" errorTitle="Invalid Selection" error="Select from the list of values provided." promptTitle="BMP Status" prompt="- Historical= 7/1/84-6/30/19._x000a_- Progress= 7/1/19-6/30/20._x000a_- Planned 2021= 7/1/20-6/30/21. _x000a_- Planned 2022-2025= SY22 to SY25._x000a_- Removed= Canceled." sqref="B2:B18" xr:uid="{3E3F4A9D-36AB-4E19-B197-034B14B8240F}">
      <formula1>All_BMPStatus</formula1>
    </dataValidation>
    <dataValidation type="list" allowBlank="1" showInputMessage="1" showErrorMessage="1" errorTitle="Invalid Entry" error="Select a BMP Name from the list provided. " promptTitle="BMP Name" prompt="Select the BMP Name from the dropdown list. The selected value acts as a lookup of valid BMP measures and units." sqref="L2:L18" xr:uid="{7A56C4ED-BD52-485B-AE38-D950C5A17BDD}">
      <formula1>BMPName</formula1>
    </dataValidation>
    <dataValidation allowBlank="1" showInputMessage="1" showErrorMessage="1" promptTitle="HUC 12 Name" prompt="HUC 12 code name where BMP is located." sqref="AC2:AC18" xr:uid="{A9FFBF1B-6656-485A-852B-DFD1FA14C1EF}"/>
    <dataValidation type="list" allowBlank="1" showDropDown="1" showInputMessage="1" showErrorMessage="1" promptTitle="State" prompt="Automatically populated as NY. Do not change. " sqref="AE2:AE18" xr:uid="{3E3354CF-C97C-4C23-859D-15DB05B52133}">
      <formula1>"NY"</formula1>
    </dataValidation>
    <dataValidation operator="greaterThan" allowBlank="1" showInputMessage="1" showErrorMessage="1" promptTitle="Contract No." prompt="Contract number, if applicable." sqref="E2:E18" xr:uid="{FE292EA2-D23C-420A-91EE-13E8A7EBAE3C}"/>
    <dataValidation type="decimal" operator="greaterThan" allowBlank="1" showInputMessage="1" showErrorMessage="1" errorTitle="Invalid Entry" error="Please enter a numerical value greater than zero. " promptTitle="BMP Cost" prompt="Enter the cost to implement or funding planned for the practice. Should not be blank or zero. " sqref="D2:D18" xr:uid="{C6E86F8D-9D9D-44B0-BE94-A977885C4863}">
      <formula1>0</formula1>
    </dataValidation>
    <dataValidation allowBlank="1" showInputMessage="1" showErrorMessage="1" promptTitle="BMP ID" prompt="Calculated. Unique BMP ID assigned by NYDEP to group BMPs based on Jursidictional Reference Table." sqref="J2:J18" xr:uid="{C34B3D1D-365D-4EE5-B101-6D1ED192DCA8}"/>
    <dataValidation allowBlank="1" showInputMessage="1" showErrorMessage="1" promptTitle="Contact Name" prompt="Contact name for the project" sqref="F1:F18" xr:uid="{784B986E-ACA0-4E7B-9362-7FE94CB907C1}"/>
    <dataValidation allowBlank="1" showInputMessage="1" showErrorMessage="1" promptTitle="Agency Name" prompt="Agency name for the project." sqref="G2:G18" xr:uid="{5ED60447-7949-4189-8353-1DD2DEB3E321}"/>
    <dataValidation allowBlank="1" showInputMessage="1" showErrorMessage="1" promptTitle="Project Name" prompt="Name of Project." sqref="H2:H18" xr:uid="{80A3AA55-03E3-4A6A-BC96-049B74DBA3C9}"/>
    <dataValidation allowBlank="1" showInputMessage="1" showErrorMessage="1" promptTitle="BMP Unit" prompt="Calculated. BMP Units are populated based on the BMP Name (e.g. ACRE, FEET, COUNT.)" sqref="N2:N18" xr:uid="{7DE19AFE-110E-4D90-9DBA-F4F0A7A42A4C}"/>
    <dataValidation type="list" allowBlank="1" showInputMessage="1" showErrorMessage="1" errorTitle="Invalid Entry" error="Select Yes or No. " promptTitle="DEC Region" prompt="Select the correct DEC Region (1 - 9) from dropdown." sqref="V2:V18" xr:uid="{8850DD15-6013-4824-88C6-0B3C9BE876F9}">
      <formula1>DEC_Region</formula1>
    </dataValidation>
    <dataValidation allowBlank="1" showInputMessage="1" showErrorMessage="1" promptTitle="HUC 8 Name" prompt="HUC 8 code name where BMP is located." sqref="AA2:AA18" xr:uid="{BFDF8718-B001-454C-8B21-0BB4ED64D0F0}"/>
    <dataValidation type="textLength" operator="equal" allowBlank="1" showInputMessage="1" showErrorMessage="1" errorTitle="Invalid HUC Code" error="Entry the HUC Code as a text string with a length of 8. " promptTitle="HUC8" prompt="HUC 8 code where BMP is located. (Enter as text and make sure all zeros are included in HUC.)" sqref="AB2:AB18" xr:uid="{9436EB1D-6907-47B1-BACE-F8B1BDB26EEE}">
      <formula1>8</formula1>
    </dataValidation>
    <dataValidation allowBlank="1" showInputMessage="1" showErrorMessage="1" promptTitle="Land Use Selection" prompt="Select the general land use category for the BMP site." sqref="AL2:AL18" xr:uid="{3617B55E-1B51-4FB5-8F25-980621EB9598}"/>
    <dataValidation allowBlank="1" showInputMessage="1" showErrorMessage="1" promptTitle="Chesapeake Bay Land Use" prompt="Select the land use the BMP is implemented on, using the categories defined by the Chesapeake Bay Program." sqref="AK2:AK18" xr:uid="{5D00FD0A-6F38-4579-988B-5F5256982B87}"/>
    <dataValidation allowBlank="1" showInputMessage="1" showErrorMessage="1" promptTitle="WLPWL ID" prompt="Watershed Inventory/Priority Waterbody List (WI/PWL) name." sqref="AJ2:AJ18" xr:uid="{E98C84E4-9517-41C5-8863-A47EC9CE567C}"/>
    <dataValidation allowBlank="1" showInputMessage="1" showErrorMessage="1" promptTitle="WLPWL ID Name" prompt="Watershed Inventory/Priority Waterbody List (WI/PWL) ID." sqref="AI2:AI18" xr:uid="{06B59404-9F60-4EB5-9060-B62174A861D8}"/>
    <dataValidation type="list" allowBlank="1" showInputMessage="1" showErrorMessage="1" promptTitle="TMDL Watershed" prompt="Select Yes/No, if the project is located in a TMDL watershed (e.g. Chesapeake Bay watershed)" sqref="AH2:AH18" xr:uid="{7326C41F-B61B-4BE2-9C41-98DCBC0F8B0F}">
      <formula1>YesNo</formula1>
    </dataValidation>
    <dataValidation allowBlank="1" showInputMessage="1" showErrorMessage="1" errorTitle="Invalid Entry" error="Please enter a numerical value greater than zero. " promptTitle="State In Kind Funds" prompt="Amount of in-kind funding provided from state for project." sqref="AT2:AT18" xr:uid="{5C0A2341-10B2-43A1-B4DC-BDBA4684843A}"/>
    <dataValidation allowBlank="1" showInputMessage="1" showErrorMessage="1" promptTitle="Appropriation Year" prompt="Appropriation year for grant funded projects." sqref="AR2:AR18" xr:uid="{71CDAF22-1035-4CBD-A61F-24D6C5EDDBA4}"/>
    <dataValidation type="list" allowBlank="1" showInputMessage="1" showErrorMessage="1" errorTitle="Invalid Selection" error="Select an option from the dropdown provided." promptTitle="Status of TMDL" prompt="Status of TMDL (Implementing a TMDL, Developing a TMDL, or Not Applicable)." sqref="AQ2:AQ18" xr:uid="{01FBF24A-2E4E-426A-B5FB-B9A9882C41C9}">
      <formula1>StatusOfTMDL</formula1>
    </dataValidation>
    <dataValidation allowBlank="1" showInputMessage="1" showErrorMessage="1" promptTitle="State Project No." prompt="If applicable, state project number associated with BMP project." sqref="AO2:AO18" xr:uid="{79A63FF8-0DF0-497D-92CB-60F6D5C156D6}"/>
    <dataValidation allowBlank="1" showInputMessage="1" showErrorMessage="1" promptTitle="GRTS Project No." prompt="If applicable, GRTS project number associated with BMP project." sqref="AN2:AN18" xr:uid="{DF3FECC7-6E1A-43A9-AAD7-E9BEF08A5868}"/>
    <dataValidation allowBlank="1" showInputMessage="1" showErrorMessage="1" promptTitle="319 Grant No." prompt="If applicable, 319 grant number associated with BMP project." sqref="AM2:AM18" xr:uid="{72783F3A-5771-4658-AC5D-CC85651B9345}"/>
    <dataValidation type="date" errorStyle="warning" operator="greaterThan" allowBlank="1" showInputMessage="1" showErrorMessage="1" errorTitle="Invalid Entry" error="Enter a date after 1/1/1945 in MM/DD/YYYY format." promptTitle="Date Installed" prompt="Construction completion date or installation date. " sqref="K2:K18" xr:uid="{54C284E4-B1BF-4095-8A51-894D7EC21C86}">
      <formula1>16438</formula1>
    </dataValidation>
    <dataValidation type="decimal" errorStyle="warning" operator="greaterThan" allowBlank="1" showInputMessage="1" showErrorMessage="1" errorTitle="Invalid Entry" error="Please enter a numerical value greater than zero. " promptTitle="Local Funds" prompt="Amount of local funds provided for project." sqref="AU2:AU18" xr:uid="{E50A3086-F4D2-4116-BFFB-142E7653C1C3}">
      <formula1>0</formula1>
    </dataValidation>
    <dataValidation type="list" allowBlank="1" showInputMessage="1" showErrorMessage="1" promptTitle="Statewide Project" prompt="Yes/No, is the project implemented statewide?" sqref="AP2:AP18" xr:uid="{727777F4-E8AF-4C55-95CE-D3DCCA2DC5D7}">
      <formula1>YesNo</formula1>
    </dataValidation>
    <dataValidation type="decimal" operator="greaterThan" allowBlank="1" showInputMessage="1" showErrorMessage="1" errorTitle="Invalid Entry" error="Please enter a numerical value greater than zero. " promptTitle="State Funds" prompt="Amount of funding provided from state for project." sqref="AS2:AS18" xr:uid="{B5A75298-80A5-4F4A-98F6-4F944DCD45B5}">
      <formula1>0</formula1>
    </dataValidation>
    <dataValidation allowBlank="1" showInputMessage="1" showErrorMessage="1" promptTitle="BMP ID" prompt="Calculated. BMP ID is populated based on the selected BMP Name in Column L." sqref="J2:J18" xr:uid="{03C36ABA-3D89-4F48-AC59-F167B7A40B43}"/>
    <dataValidation allowBlank="1" showInputMessage="1" showErrorMessage="1" promptTitle="Date Installed" prompt="Construction completion date or installation date. " sqref="K2:K18" xr:uid="{3A84893E-0BAF-4DEB-B5DF-3C0EF14B2CAB}"/>
    <dataValidation allowBlank="1" showInputMessage="1" showErrorMessage="1" errorTitle="Invalid Entry" error="Select the Category from the list provided. " promptTitle="Inspection Status" prompt="Status of the most recent inspection of the BMP. " sqref="Q2:Q18" xr:uid="{F486765B-FBF5-4DB1-864A-F3EB26B399FF}"/>
    <dataValidation allowBlank="1" showInputMessage="1" showErrorMessage="1" errorTitle="Invalid Entry" error="Select the Category from the list provided. " promptTitle="Inspection Date" prompt="Date the BMP was last inspected." sqref="P2:P18" xr:uid="{C47524E6-5C71-40CB-830B-3B42C2D4B72C}"/>
    <dataValidation type="list" allowBlank="1" showInputMessage="1" showErrorMessage="1" errorTitle="Invalid Entry" error="Select Yes or No. " promptTitle="Maintenance Needed" prompt="Select Yes/No to indicate if the practice needs/needed maintenance" sqref="S2:S18" xr:uid="{375E92D0-40F0-48B6-8DAF-4BCD42972463}">
      <formula1>Maintenance</formula1>
    </dataValidation>
    <dataValidation type="list" allowBlank="1" showInputMessage="1" showErrorMessage="1" errorTitle="Invalid Entry" error="Select Yes or No. " promptTitle="Reinspection Date" prompt="Date the BMP was re-inspected, if necessary. " sqref="T2:T18" xr:uid="{EEC3FD9A-B5BA-41C8-B211-ACE89CE503B2}">
      <formula1>Maintenance</formula1>
    </dataValidation>
  </dataValidations>
  <pageMargins left="0.7" right="0.7" top="0.75" bottom="0.75" header="0.3" footer="0.3"/>
  <pageSetup scale="11" fitToHeight="0" orientation="portrait" r:id="rId1"/>
  <headerFooter>
    <oddHeader>&amp;R&amp;D</oddHeader>
    <oddFooter>&amp;L&amp;F&amp;C&amp;A&amp;R&amp;P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expression" priority="104" id="{2B085BBF-5559-4171-A0C7-0D64361A1477}">
            <xm:f>J2&lt;&gt;INDEX('Historical Comparison'!#REF!, MATCH($A2, 'Historical Comparison'!$A:$A, 0))</xm:f>
            <x14:dxf>
              <fill>
                <patternFill>
                  <bgColor rgb="FFBDD7EE"/>
                </patternFill>
              </fill>
            </x14:dxf>
          </x14:cfRule>
          <xm:sqref>J2:J18</xm:sqref>
        </x14:conditionalFormatting>
        <x14:conditionalFormatting xmlns:xm="http://schemas.microsoft.com/office/excel/2006/main">
          <x14:cfRule type="expression" priority="112" id="{2B085BBF-5559-4171-A0C7-0D64361A1477}">
            <xm:f>A2&lt;&gt;INDEX('Historical Comparison'!A:A, MATCH($A2, 'Historical Comparison'!$A:$A, 0))</xm:f>
            <x14:dxf>
              <fill>
                <patternFill>
                  <bgColor rgb="FFBDD7EE"/>
                </patternFill>
              </fill>
            </x14:dxf>
          </x14:cfRule>
          <xm:sqref>A2:I18 L2:O18 R2:S18 V2:AW18</xm:sqref>
        </x14:conditionalFormatting>
        <x14:conditionalFormatting xmlns:xm="http://schemas.microsoft.com/office/excel/2006/main">
          <x14:cfRule type="expression" priority="6" id="{D07F2F3B-4EEC-4E29-9291-3F2F1BA3F5CA}">
            <xm:f>AND(NOT(ISBLANK($B2)), AND($K2&lt;INDEX('BMP List'!$C$2:$C$77, MATCH($L2, 'BMP List'!$A$2:$A$77, 0))),$P2&lt;INDEX('BMP List'!$C$2:$C$77, MATCH($L2, 'BMP List'!$A$2:$A$77, 0)))</xm:f>
            <x14:dxf>
              <fill>
                <patternFill>
                  <bgColor rgb="FFFFCCCC"/>
                </patternFill>
              </fill>
              <border>
                <left style="thin">
                  <color rgb="FFFF0000"/>
                </left>
                <right style="thin">
                  <color rgb="FFFF0000"/>
                </right>
                <top style="thin">
                  <color rgb="FFFF0000"/>
                </top>
                <bottom style="thin">
                  <color rgb="FFFF0000"/>
                </bottom>
                <vertical/>
                <horizontal/>
              </border>
            </x14:dxf>
          </x14:cfRule>
          <x14:cfRule type="expression" priority="137" id="{2B085BBF-5559-4171-A0C7-0D64361A1477}">
            <xm:f>P2&lt;&gt;INDEX('Historical Comparison'!#REF!, MATCH($A2, 'Historical Comparison'!$A:$A, 0))</xm:f>
            <x14:dxf>
              <fill>
                <patternFill>
                  <bgColor rgb="FFBDD7EE"/>
                </patternFill>
              </fill>
            </x14:dxf>
          </x14:cfRule>
          <xm:sqref>P2:Q18</xm:sqref>
        </x14:conditionalFormatting>
        <x14:conditionalFormatting xmlns:xm="http://schemas.microsoft.com/office/excel/2006/main">
          <x14:cfRule type="expression" priority="145" id="{2B085BBF-5559-4171-A0C7-0D64361A1477}">
            <xm:f>T2&lt;&gt;INDEX('Historical Comparison'!#REF!, MATCH($A2, 'Historical Comparison'!$A:$A, 0))</xm:f>
            <x14:dxf>
              <fill>
                <patternFill>
                  <bgColor rgb="FFBDD7EE"/>
                </patternFill>
              </fill>
            </x14:dxf>
          </x14:cfRule>
          <xm:sqref>T2:U18</xm:sqref>
        </x14:conditionalFormatting>
        <x14:conditionalFormatting xmlns:xm="http://schemas.microsoft.com/office/excel/2006/main">
          <x14:cfRule type="expression" priority="150" id="{2B085BBF-5559-4171-A0C7-0D64361A1477}">
            <xm:f>K2&lt;&gt;INDEX('Historical Comparison'!#REF!, MATCH($A2, 'Historical Comparison'!$A:$A, 0))</xm:f>
            <x14:dxf>
              <fill>
                <patternFill>
                  <bgColor rgb="FFBDD7EE"/>
                </patternFill>
              </fill>
            </x14:dxf>
          </x14:cfRule>
          <xm:sqref>K2:K18</xm:sqref>
        </x14:conditionalFormatting>
        <x14:conditionalFormatting xmlns:xm="http://schemas.microsoft.com/office/excel/2006/main">
          <x14:cfRule type="expression" priority="5" id="{18F5FD0C-F1EE-47DD-B957-26A56C4E72DA}">
            <xm:f>AND(NOT(ISBLANK($B2)),  AND(NOT(ISBLANK($P2)), AND(ISBLANK(U2), $K2&lt;INDEX('BMP List'!$C$2:$C$77, MATCH($L2, 'BMP List'!$A$2:$A$77, 0)),$P2&lt;INDEX('BMP List'!$C$2:$C$77, MATCH($L2, 'BMP List'!$A$2:$A$77, 0)))))</xm:f>
            <x14:dxf>
              <fill>
                <patternFill>
                  <bgColor rgb="FFFFCCCC"/>
                </patternFill>
              </fill>
              <border>
                <left style="thin">
                  <color rgb="FFFF0000"/>
                </left>
                <right style="thin">
                  <color rgb="FFFF0000"/>
                </right>
                <top style="thin">
                  <color rgb="FFFF0000"/>
                </top>
                <bottom style="thin">
                  <color rgb="FFFF0000"/>
                </bottom>
                <vertical/>
                <horizontal/>
              </border>
            </x14:dxf>
          </x14:cfRule>
          <xm:sqref>T2:T18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pageSetUpPr fitToPage="1"/>
  </sheetPr>
  <dimension ref="A1:CU2"/>
  <sheetViews>
    <sheetView topLeftCell="AC1" workbookViewId="0">
      <selection activeCell="AL1" sqref="AL1"/>
    </sheetView>
  </sheetViews>
  <sheetFormatPr defaultColWidth="9.15625" defaultRowHeight="14.4" x14ac:dyDescent="0.55000000000000004"/>
  <cols>
    <col min="1" max="1" width="18.15625" style="41" customWidth="1"/>
    <col min="2" max="2" width="20.26171875" style="41" customWidth="1"/>
    <col min="3" max="3" width="20.26171875" style="37" customWidth="1"/>
    <col min="4" max="4" width="20.26171875" style="34" customWidth="1"/>
    <col min="5" max="5" width="20.26171875" style="41" customWidth="1"/>
    <col min="6" max="6" width="26.578125" style="41" customWidth="1"/>
    <col min="7" max="7" width="39" style="41" customWidth="1"/>
    <col min="8" max="8" width="20.26171875" style="36" customWidth="1"/>
    <col min="9" max="9" width="18" style="41" customWidth="1"/>
    <col min="10" max="11" width="18" style="75" customWidth="1"/>
    <col min="12" max="12" width="20.26171875" style="41" customWidth="1"/>
    <col min="13" max="14" width="22.68359375" style="41" customWidth="1"/>
    <col min="15" max="15" width="32.68359375" style="41" customWidth="1"/>
    <col min="16" max="16" width="26.26171875" style="75" bestFit="1" customWidth="1"/>
    <col min="17" max="17" width="28.578125" style="75" bestFit="1" customWidth="1"/>
    <col min="18" max="18" width="24.578125" style="8" customWidth="1"/>
    <col min="19" max="19" width="18.83984375" style="8" customWidth="1"/>
    <col min="20" max="21" width="18.83984375" style="8" hidden="1" customWidth="1"/>
    <col min="22" max="22" width="21" style="41" customWidth="1"/>
    <col min="23" max="23" width="21.578125" style="41" customWidth="1"/>
    <col min="24" max="24" width="20.26171875" style="8" customWidth="1"/>
    <col min="25" max="25" width="17" style="41" customWidth="1"/>
    <col min="26" max="26" width="15.68359375" style="41" customWidth="1"/>
    <col min="27" max="27" width="34.15625" style="8" customWidth="1"/>
    <col min="28" max="28" width="29.26171875" style="8" customWidth="1"/>
    <col min="29" max="30" width="15.68359375" style="41" customWidth="1"/>
    <col min="31" max="31" width="20.26171875" style="8" customWidth="1"/>
    <col min="32" max="34" width="15.68359375" style="41" customWidth="1"/>
    <col min="35" max="35" width="15.68359375" style="43" customWidth="1"/>
    <col min="36" max="36" width="15.68359375" style="41" customWidth="1"/>
    <col min="37" max="37" width="24.578125" style="41" customWidth="1"/>
    <col min="38" max="38" width="22.83984375" style="17" customWidth="1"/>
    <col min="39" max="39" width="23" style="41" customWidth="1"/>
    <col min="40" max="40" width="26.15625" style="41" customWidth="1"/>
    <col min="41" max="41" width="20.41796875" style="41" customWidth="1"/>
    <col min="42" max="42" width="29.68359375" style="41" customWidth="1"/>
    <col min="43" max="43" width="17.68359375" style="41" customWidth="1"/>
    <col min="44" max="44" width="41.26171875" style="41" customWidth="1"/>
    <col min="45" max="45" width="15.68359375" style="41" customWidth="1"/>
    <col min="46" max="46" width="22.15625" style="41" customWidth="1"/>
    <col min="47" max="47" width="24.83984375" style="41" customWidth="1"/>
    <col min="48" max="48" width="16.578125" style="41" customWidth="1"/>
    <col min="49" max="49" width="21" style="41" customWidth="1"/>
    <col min="50" max="50" width="21.26171875" style="41" customWidth="1"/>
    <col min="51" max="51" width="18.578125" style="41" customWidth="1"/>
    <col min="52" max="52" width="24.26171875" style="41" customWidth="1"/>
    <col min="53" max="53" width="32.578125" style="41" customWidth="1"/>
    <col min="54" max="54" width="33.578125" style="41" customWidth="1"/>
    <col min="55" max="55" width="20.26171875" style="41" customWidth="1"/>
    <col min="56" max="56" width="25.15625" style="41" customWidth="1"/>
    <col min="57" max="57" width="24.26171875" style="41" customWidth="1"/>
    <col min="58" max="58" width="24.41796875" style="41" customWidth="1"/>
    <col min="59" max="59" width="21.15625" style="41" customWidth="1"/>
    <col min="60" max="60" width="28.41796875" style="41" customWidth="1"/>
    <col min="61" max="61" width="39.68359375" style="41" customWidth="1"/>
    <col min="62" max="62" width="22.41796875" style="41" customWidth="1"/>
    <col min="63" max="63" width="25.83984375" style="41" customWidth="1"/>
    <col min="64" max="64" width="28" style="41" customWidth="1"/>
    <col min="65" max="65" width="28.578125" style="41" customWidth="1"/>
    <col min="66" max="66" width="31" style="41" customWidth="1"/>
    <col min="67" max="67" width="22.15625" style="41" customWidth="1"/>
    <col min="68" max="68" width="18" style="41" customWidth="1"/>
    <col min="69" max="69" width="41.15625" style="41" customWidth="1"/>
    <col min="70" max="70" width="36.26171875" style="41" customWidth="1"/>
    <col min="71" max="71" width="18.578125" style="41" customWidth="1"/>
    <col min="72" max="72" width="20.578125" style="41" customWidth="1"/>
    <col min="73" max="73" width="17.68359375" style="41" customWidth="1"/>
    <col min="74" max="74" width="19.15625" style="41" customWidth="1"/>
    <col min="75" max="75" width="15.41796875" style="41" customWidth="1"/>
    <col min="76" max="77" width="16.41796875" style="41" customWidth="1"/>
    <col min="78" max="78" width="15.41796875" style="41" customWidth="1"/>
    <col min="79" max="79" width="31.578125" style="41" customWidth="1"/>
    <col min="80" max="80" width="29.83984375" style="41" customWidth="1"/>
    <col min="81" max="81" width="41.41796875" style="41" customWidth="1"/>
    <col min="82" max="82" width="23.68359375" style="41" customWidth="1"/>
    <col min="83" max="83" width="30" style="41" customWidth="1"/>
    <col min="84" max="84" width="33.15625" style="41" customWidth="1"/>
    <col min="85" max="85" width="27.41796875" style="41" customWidth="1"/>
    <col min="86" max="86" width="36.68359375" style="41" customWidth="1"/>
    <col min="87" max="87" width="24.68359375" style="41" customWidth="1"/>
    <col min="88" max="88" width="48.26171875" style="41" customWidth="1"/>
    <col min="89" max="89" width="19.15625" style="41" customWidth="1"/>
    <col min="90" max="90" width="29.15625" style="41" customWidth="1"/>
    <col min="91" max="91" width="31.83984375" style="41" customWidth="1"/>
    <col min="92" max="92" width="23.578125" style="41" customWidth="1"/>
    <col min="93" max="93" width="28" style="41" customWidth="1"/>
    <col min="94" max="94" width="30.15625" style="41" customWidth="1"/>
    <col min="95" max="95" width="28.68359375" style="41" customWidth="1"/>
    <col min="96" max="96" width="29.41796875" style="41" customWidth="1"/>
    <col min="97" max="16384" width="9.15625" style="41"/>
  </cols>
  <sheetData>
    <row r="1" spans="1:99" ht="28.8" x14ac:dyDescent="0.55000000000000004">
      <c r="A1" s="42" t="s">
        <v>101</v>
      </c>
      <c r="B1" s="138" t="s">
        <v>102</v>
      </c>
      <c r="C1" s="139" t="s">
        <v>103</v>
      </c>
      <c r="D1" s="140" t="s">
        <v>104</v>
      </c>
      <c r="E1" s="141" t="s">
        <v>105</v>
      </c>
      <c r="F1" s="142" t="s">
        <v>106</v>
      </c>
      <c r="G1" s="42" t="s">
        <v>107</v>
      </c>
      <c r="H1" s="111" t="s">
        <v>108</v>
      </c>
      <c r="I1" s="143" t="s">
        <v>109</v>
      </c>
      <c r="J1" s="110" t="s">
        <v>110</v>
      </c>
      <c r="K1" s="111" t="s">
        <v>111</v>
      </c>
      <c r="L1" s="111" t="s">
        <v>159</v>
      </c>
      <c r="M1" s="144" t="s">
        <v>113</v>
      </c>
      <c r="N1" s="112" t="s">
        <v>114</v>
      </c>
      <c r="O1" s="110" t="s">
        <v>115</v>
      </c>
      <c r="P1" s="142" t="s">
        <v>116</v>
      </c>
      <c r="Q1" s="143" t="s">
        <v>117</v>
      </c>
      <c r="R1" s="111" t="s">
        <v>160</v>
      </c>
      <c r="S1" s="143" t="s">
        <v>161</v>
      </c>
      <c r="T1" s="143" t="s">
        <v>120</v>
      </c>
      <c r="U1" s="143" t="s">
        <v>121</v>
      </c>
      <c r="V1" s="111" t="s">
        <v>122</v>
      </c>
      <c r="W1" s="113" t="s">
        <v>123</v>
      </c>
      <c r="X1" s="143" t="s">
        <v>162</v>
      </c>
      <c r="Y1" s="113" t="s">
        <v>125</v>
      </c>
      <c r="Z1" s="113" t="s">
        <v>163</v>
      </c>
      <c r="AA1" s="145" t="s">
        <v>127</v>
      </c>
      <c r="AB1" s="145" t="s">
        <v>128</v>
      </c>
      <c r="AC1" s="145" t="s">
        <v>129</v>
      </c>
      <c r="AD1" s="146" t="s">
        <v>130</v>
      </c>
      <c r="AE1" s="42" t="s">
        <v>131</v>
      </c>
      <c r="AF1" s="111" t="s">
        <v>164</v>
      </c>
      <c r="AG1" s="111" t="s">
        <v>165</v>
      </c>
      <c r="AH1" s="113" t="s">
        <v>134</v>
      </c>
      <c r="AI1" s="145" t="s">
        <v>135</v>
      </c>
      <c r="AJ1" s="114" t="s">
        <v>136</v>
      </c>
      <c r="AK1" s="110" t="s">
        <v>137</v>
      </c>
      <c r="AL1" s="110" t="s">
        <v>138</v>
      </c>
      <c r="AM1" s="142" t="s">
        <v>139</v>
      </c>
      <c r="AN1" s="142" t="s">
        <v>140</v>
      </c>
      <c r="AO1" s="142" t="s">
        <v>141</v>
      </c>
      <c r="AP1" s="147" t="s">
        <v>142</v>
      </c>
      <c r="AQ1" s="142" t="s">
        <v>143</v>
      </c>
      <c r="AR1" s="142" t="s">
        <v>144</v>
      </c>
      <c r="AS1" s="142" t="s">
        <v>145</v>
      </c>
      <c r="AT1" s="142" t="s">
        <v>146</v>
      </c>
      <c r="AU1" s="142" t="s">
        <v>147</v>
      </c>
      <c r="AV1" s="143" t="s">
        <v>148</v>
      </c>
      <c r="AW1" s="143" t="s">
        <v>149</v>
      </c>
      <c r="AX1" s="75" t="s">
        <v>166</v>
      </c>
      <c r="AY1" s="75" t="s">
        <v>167</v>
      </c>
      <c r="AZ1" s="75" t="s">
        <v>168</v>
      </c>
      <c r="BA1" s="75" t="s">
        <v>169</v>
      </c>
      <c r="BB1" s="75" t="s">
        <v>170</v>
      </c>
      <c r="BC1" s="75" t="s">
        <v>171</v>
      </c>
      <c r="BD1" s="75" t="s">
        <v>172</v>
      </c>
      <c r="BE1" s="75" t="s">
        <v>173</v>
      </c>
      <c r="BF1" s="75" t="s">
        <v>174</v>
      </c>
      <c r="BG1" s="75" t="s">
        <v>175</v>
      </c>
      <c r="BH1" s="75" t="s">
        <v>176</v>
      </c>
      <c r="BI1" s="75" t="s">
        <v>177</v>
      </c>
      <c r="BJ1" s="75" t="s">
        <v>178</v>
      </c>
      <c r="BK1" s="75" t="s">
        <v>179</v>
      </c>
      <c r="BL1" s="75" t="s">
        <v>180</v>
      </c>
      <c r="BM1" s="75" t="s">
        <v>181</v>
      </c>
      <c r="BN1" s="75" t="s">
        <v>182</v>
      </c>
      <c r="BO1" s="75" t="s">
        <v>183</v>
      </c>
      <c r="BP1" s="75" t="s">
        <v>184</v>
      </c>
      <c r="BQ1" s="75" t="s">
        <v>185</v>
      </c>
      <c r="BR1" s="75" t="s">
        <v>186</v>
      </c>
      <c r="BS1" s="75" t="s">
        <v>187</v>
      </c>
      <c r="BT1" s="75" t="s">
        <v>188</v>
      </c>
      <c r="BU1" s="75" t="s">
        <v>189</v>
      </c>
      <c r="BV1" s="75" t="s">
        <v>190</v>
      </c>
      <c r="BW1" s="75" t="s">
        <v>191</v>
      </c>
      <c r="BX1" s="75" t="s">
        <v>192</v>
      </c>
      <c r="BY1" s="75" t="s">
        <v>193</v>
      </c>
      <c r="BZ1" s="75" t="s">
        <v>194</v>
      </c>
      <c r="CA1" s="75" t="s">
        <v>195</v>
      </c>
      <c r="CB1" s="75" t="s">
        <v>196</v>
      </c>
      <c r="CC1" s="75" t="s">
        <v>197</v>
      </c>
      <c r="CD1" s="75" t="s">
        <v>198</v>
      </c>
      <c r="CE1" s="75" t="s">
        <v>199</v>
      </c>
      <c r="CF1" s="75" t="s">
        <v>200</v>
      </c>
      <c r="CG1" s="75" t="s">
        <v>201</v>
      </c>
      <c r="CH1" s="75" t="s">
        <v>202</v>
      </c>
      <c r="CI1" s="75" t="s">
        <v>203</v>
      </c>
      <c r="CJ1" s="75" t="s">
        <v>204</v>
      </c>
      <c r="CK1" s="75" t="s">
        <v>205</v>
      </c>
      <c r="CL1" s="75" t="s">
        <v>206</v>
      </c>
      <c r="CM1" s="75" t="s">
        <v>207</v>
      </c>
      <c r="CN1" s="75" t="s">
        <v>208</v>
      </c>
      <c r="CO1" s="75" t="s">
        <v>209</v>
      </c>
      <c r="CP1" s="75" t="s">
        <v>210</v>
      </c>
      <c r="CQ1" s="75" t="s">
        <v>211</v>
      </c>
      <c r="CR1" s="75" t="s">
        <v>212</v>
      </c>
      <c r="CS1" s="75" t="s">
        <v>213</v>
      </c>
      <c r="CT1" s="75" t="s">
        <v>214</v>
      </c>
      <c r="CU1" s="75" t="s">
        <v>215</v>
      </c>
    </row>
    <row r="2" spans="1:99" x14ac:dyDescent="0.55000000000000004">
      <c r="A2" s="75" t="s">
        <v>150</v>
      </c>
      <c r="B2" s="30" t="s">
        <v>151</v>
      </c>
      <c r="C2" s="28">
        <v>2013</v>
      </c>
      <c r="D2" s="29"/>
      <c r="E2" s="28"/>
      <c r="F2" s="75"/>
      <c r="G2" s="28" t="s">
        <v>216</v>
      </c>
      <c r="H2" s="35" t="s">
        <v>152</v>
      </c>
      <c r="I2" s="75"/>
      <c r="J2" s="28" t="s">
        <v>217</v>
      </c>
      <c r="K2" s="8">
        <v>37257</v>
      </c>
      <c r="L2" s="28" t="s">
        <v>152</v>
      </c>
      <c r="M2" s="75">
        <v>13.2</v>
      </c>
      <c r="N2" s="75" t="s">
        <v>218</v>
      </c>
      <c r="O2" s="75" t="s">
        <v>219</v>
      </c>
      <c r="P2" s="8">
        <v>43214</v>
      </c>
      <c r="Q2" s="75" t="s">
        <v>153</v>
      </c>
      <c r="R2" s="38">
        <v>43214</v>
      </c>
      <c r="S2" s="8" t="s">
        <v>154</v>
      </c>
      <c r="T2" s="75"/>
      <c r="U2" s="43"/>
      <c r="V2" s="75">
        <v>7</v>
      </c>
      <c r="W2" s="75" t="s">
        <v>155</v>
      </c>
      <c r="X2" s="38"/>
      <c r="Y2" s="75" t="s">
        <v>156</v>
      </c>
      <c r="Z2" s="75" t="s">
        <v>157</v>
      </c>
      <c r="AA2" s="38"/>
      <c r="AB2" s="38"/>
      <c r="AC2" s="7"/>
      <c r="AD2" s="7"/>
      <c r="AE2" s="38" t="s">
        <v>220</v>
      </c>
      <c r="AF2" s="75">
        <v>42.065562843099997</v>
      </c>
      <c r="AG2" s="75">
        <v>-76.315307896500002</v>
      </c>
      <c r="AH2" s="75" t="s">
        <v>158</v>
      </c>
      <c r="AJ2" s="75"/>
      <c r="AK2" s="75" t="s">
        <v>221</v>
      </c>
      <c r="AL2" s="17" t="s">
        <v>222</v>
      </c>
      <c r="AM2" s="75"/>
      <c r="AN2" s="75"/>
      <c r="AO2" s="75"/>
      <c r="AP2" s="75" t="s">
        <v>223</v>
      </c>
      <c r="AQ2" s="75"/>
      <c r="AR2" s="75"/>
      <c r="AS2" s="75"/>
      <c r="AT2" s="75"/>
      <c r="AU2" s="75"/>
      <c r="AV2" s="75"/>
      <c r="AW2" s="75"/>
      <c r="AX2" s="75" t="e">
        <f>IF(B2&lt;&gt;INDEX('BMP Records'!B:B,MATCH('BMP Records'!#REF!,'BMP Records'!$A:$A,0)),1,0)</f>
        <v>#REF!</v>
      </c>
      <c r="AY2" s="75" t="e">
        <f>IF(C2&lt;&gt;INDEX('BMP Records'!C:C,MATCH('BMP Records'!#REF!,'BMP Records'!$A:$A,0)),1,0)</f>
        <v>#REF!</v>
      </c>
      <c r="AZ2" s="75" t="e">
        <f>IF(D2&lt;&gt;INDEX('BMP Records'!D:D,MATCH('BMP Records'!#REF!,'BMP Records'!$A:$A,0)),1,0)</f>
        <v>#REF!</v>
      </c>
      <c r="BA2" s="75" t="e">
        <f>IF(E2&lt;&gt;INDEX('BMP Records'!E:E,MATCH('BMP Records'!#REF!,'BMP Records'!$A:$A,0)),1,0)</f>
        <v>#REF!</v>
      </c>
      <c r="BB2" s="75" t="e">
        <f>IF(F2&lt;&gt;INDEX('BMP Records'!F:F,MATCH('BMP Records'!#REF!,'BMP Records'!$A:$A,0)),1,0)</f>
        <v>#REF!</v>
      </c>
      <c r="BC2" s="75" t="e">
        <f>IF(G2&lt;&gt;INDEX('BMP Records'!G:G,MATCH('BMP Records'!#REF!,'BMP Records'!$A:$A,0)),1,0)</f>
        <v>#REF!</v>
      </c>
      <c r="BD2" s="75" t="e">
        <f>IF(H2&lt;&gt;INDEX('BMP Records'!H:H,MATCH('BMP Records'!#REF!,'BMP Records'!$A:$A,0)),1,0)</f>
        <v>#REF!</v>
      </c>
      <c r="BE2" s="75" t="e">
        <f>IF(I2&lt;&gt;INDEX('BMP Records'!I:I,MATCH('BMP Records'!#REF!,'BMP Records'!$A:$A,0)),1,0)</f>
        <v>#REF!</v>
      </c>
      <c r="BF2" s="75" t="e">
        <f>IF(J2&lt;&gt;INDEX('BMP Records'!J:J,MATCH('BMP Records'!#REF!,'BMP Records'!$A:$A,0)),1,0)</f>
        <v>#REF!</v>
      </c>
      <c r="BG2" s="75" t="e">
        <f>IF(K2&lt;&gt;INDEX('BMP Records'!K:K,MATCH('BMP Records'!#REF!,'BMP Records'!$A:$A,0)),1,0)</f>
        <v>#REF!</v>
      </c>
      <c r="BH2" s="75" t="e">
        <f>IF(L2&lt;&gt;INDEX('BMP Records'!L:L,MATCH('BMP Records'!#REF!,'BMP Records'!$A:$A,0)),1,0)</f>
        <v>#REF!</v>
      </c>
      <c r="BI2" s="75" t="e">
        <f>IF(M2&lt;&gt;INDEX('BMP Records'!M:M,MATCH('BMP Records'!#REF!,'BMP Records'!$A:$A,0)),1,0)</f>
        <v>#REF!</v>
      </c>
      <c r="BJ2" s="75" t="e">
        <f>IF(N2&lt;&gt;INDEX('BMP Records'!N:N,MATCH('BMP Records'!#REF!,'BMP Records'!$A:$A,0)),1,0)</f>
        <v>#REF!</v>
      </c>
      <c r="BK2" s="75" t="e">
        <f>IF(O2&lt;&gt;INDEX('BMP Records'!O:O,MATCH('BMP Records'!#REF!,'BMP Records'!$A:$A,0)),1,0)</f>
        <v>#REF!</v>
      </c>
      <c r="BL2" s="75" t="e">
        <f>IF(P2&lt;&gt;INDEX('BMP Records'!P:P,MATCH('BMP Records'!#REF!,'BMP Records'!$A:$A,0)),1,0)</f>
        <v>#REF!</v>
      </c>
      <c r="BM2" s="75" t="e">
        <f>IF(Q2&lt;&gt;INDEX('BMP Records'!Q:Q,MATCH('BMP Records'!#REF!,'BMP Records'!$A:$A,0)),1,0)</f>
        <v>#REF!</v>
      </c>
      <c r="BN2" s="75" t="e">
        <f>IF(R2&lt;&gt;INDEX('BMP Records'!R:R,MATCH('BMP Records'!#REF!,'BMP Records'!$A:$A,0)),1,0)</f>
        <v>#REF!</v>
      </c>
      <c r="BO2" s="75" t="e">
        <f>IF(S2&lt;&gt;INDEX('BMP Records'!S:S,MATCH('BMP Records'!#REF!,'BMP Records'!$A:$A,0)),1,0)</f>
        <v>#REF!</v>
      </c>
      <c r="BP2" s="75" t="e">
        <f>IF(T2&lt;&gt;INDEX('BMP Records'!T:T,MATCH('BMP Records'!#REF!,'BMP Records'!$A:$A,0)),1,0)</f>
        <v>#REF!</v>
      </c>
      <c r="BQ2" s="75" t="e">
        <f>IF(U2&lt;&gt;INDEX('BMP Records'!U:U,MATCH('BMP Records'!#REF!,'BMP Records'!$A:$A,0)),1,0)</f>
        <v>#REF!</v>
      </c>
      <c r="BR2" s="75" t="e">
        <f>IF(V2&lt;&gt;INDEX('BMP Records'!V:V,MATCH('BMP Records'!#REF!,'BMP Records'!$A:$A,0)),1,0)</f>
        <v>#REF!</v>
      </c>
      <c r="BS2" s="75" t="e">
        <f>IF(W2&lt;&gt;INDEX('BMP Records'!W:W,MATCH('BMP Records'!#REF!,'BMP Records'!$A:$A,0)),1,0)</f>
        <v>#REF!</v>
      </c>
      <c r="BT2" s="75" t="e">
        <f>IF(X2&lt;&gt;INDEX('BMP Records'!X:X,MATCH('BMP Records'!#REF!,'BMP Records'!$A:$A,0)),1,0)</f>
        <v>#REF!</v>
      </c>
      <c r="BU2" s="75" t="e">
        <f>IF(Y2&lt;&gt;INDEX('BMP Records'!Y:Y,MATCH('BMP Records'!#REF!,'BMP Records'!$A:$A,0)),1,0)</f>
        <v>#REF!</v>
      </c>
      <c r="BV2" s="75" t="e">
        <f>IF(Z2&lt;&gt;INDEX('BMP Records'!Z:Z,MATCH('BMP Records'!#REF!,'BMP Records'!$A:$A,0)),1,0)</f>
        <v>#REF!</v>
      </c>
      <c r="BW2" s="75" t="e">
        <f>IF(AA2&lt;&gt;INDEX('BMP Records'!AA:AA,MATCH('BMP Records'!#REF!,'BMP Records'!$A:$A,0)),1,0)</f>
        <v>#REF!</v>
      </c>
      <c r="BX2" s="75" t="e">
        <f>IF(AB2&lt;&gt;INDEX('BMP Records'!AB:AB,MATCH('BMP Records'!#REF!,'BMP Records'!$A:$A,0)),1,0)</f>
        <v>#REF!</v>
      </c>
      <c r="BY2" s="75" t="e">
        <f>IF(AC2&lt;&gt;INDEX('BMP Records'!AC:AC,MATCH('BMP Records'!#REF!,'BMP Records'!$A:$A,0)),1,0)</f>
        <v>#REF!</v>
      </c>
      <c r="BZ2" s="75" t="e">
        <f>IF(AD2&lt;&gt;INDEX('BMP Records'!AD:AD,MATCH('BMP Records'!#REF!,'BMP Records'!$A:$A,0)),1,0)</f>
        <v>#REF!</v>
      </c>
      <c r="CA2" s="75" t="e">
        <f>IF(AE2&lt;&gt;INDEX('BMP Records'!AE:AE,MATCH('BMP Records'!#REF!,'BMP Records'!$A:$A,0)),1,0)</f>
        <v>#REF!</v>
      </c>
      <c r="CB2" s="75" t="e">
        <f>IF(AF2&lt;&gt;INDEX('BMP Records'!AF:AF,MATCH('BMP Records'!#REF!,'BMP Records'!$A:$A,0)),1,0)</f>
        <v>#REF!</v>
      </c>
      <c r="CC2" s="75" t="e">
        <f>IF(AG2&lt;&gt;INDEX('BMP Records'!AG:AG,MATCH('BMP Records'!#REF!,'BMP Records'!$A:$A,0)),1,0)</f>
        <v>#REF!</v>
      </c>
      <c r="CD2" s="75" t="e">
        <f>IF(AH2&lt;&gt;INDEX('BMP Records'!AH:AH,MATCH('BMP Records'!#REF!,'BMP Records'!$A:$A,0)),1,0)</f>
        <v>#REF!</v>
      </c>
      <c r="CE2" s="75" t="e">
        <f>IF(AI2&lt;&gt;INDEX('BMP Records'!AI:AI,MATCH('BMP Records'!#REF!,'BMP Records'!$A:$A,0)),1,0)</f>
        <v>#REF!</v>
      </c>
      <c r="CF2" s="75" t="e">
        <f>IF(AJ2&lt;&gt;INDEX('BMP Records'!AJ:AJ,MATCH('BMP Records'!#REF!,'BMP Records'!$A:$A,0)),1,0)</f>
        <v>#REF!</v>
      </c>
      <c r="CG2" s="75" t="e">
        <f>IF(AK2&lt;&gt;INDEX('BMP Records'!AK:AK,MATCH('BMP Records'!#REF!,'BMP Records'!$A:$A,0)),1,0)</f>
        <v>#REF!</v>
      </c>
      <c r="CH2" s="75" t="e">
        <f>IF(AL2&lt;&gt;INDEX('BMP Records'!AL:AL,MATCH('BMP Records'!#REF!,'BMP Records'!$A:$A,0)),1,0)</f>
        <v>#REF!</v>
      </c>
      <c r="CI2" s="75" t="e">
        <f>IF(AM2&lt;&gt;INDEX('BMP Records'!AM:AM,MATCH('BMP Records'!#REF!,'BMP Records'!$A:$A,0)),1,0)</f>
        <v>#REF!</v>
      </c>
      <c r="CJ2" s="75" t="e">
        <f>IF(AN2&lt;&gt;INDEX('BMP Records'!AN:AN,MATCH('BMP Records'!#REF!,'BMP Records'!$A:$A,0)),1,0)</f>
        <v>#REF!</v>
      </c>
      <c r="CK2" s="75" t="e">
        <f>IF(AO2&lt;&gt;INDEX('BMP Records'!AO:AO,MATCH('BMP Records'!#REF!,'BMP Records'!$A:$A,0)),1,0)</f>
        <v>#REF!</v>
      </c>
      <c r="CL2" s="75" t="e">
        <f>IF(AP2&lt;&gt;INDEX('BMP Records'!AP:AP,MATCH('BMP Records'!#REF!,'BMP Records'!$A:$A,0)),1,0)</f>
        <v>#REF!</v>
      </c>
      <c r="CM2" s="75" t="e">
        <f>IF(AQ2&lt;&gt;INDEX('BMP Records'!AQ:AQ,MATCH('BMP Records'!#REF!,'BMP Records'!$A:$A,0)),1,0)</f>
        <v>#REF!</v>
      </c>
      <c r="CN2" s="75" t="e">
        <f>IF(AR2&lt;&gt;INDEX('BMP Records'!AR:AR,MATCH('BMP Records'!#REF!,'BMP Records'!$A:$A,0)),1,0)</f>
        <v>#REF!</v>
      </c>
      <c r="CO2" s="75" t="e">
        <f>IF(AS2&lt;&gt;INDEX('BMP Records'!AS:AS,MATCH('BMP Records'!#REF!,'BMP Records'!$A:$A,0)),1,0)</f>
        <v>#REF!</v>
      </c>
      <c r="CP2" s="75" t="e">
        <f>IF(AT2&lt;&gt;INDEX('BMP Records'!AT:AT,MATCH('BMP Records'!#REF!,'BMP Records'!$A:$A,0)),1,0)</f>
        <v>#REF!</v>
      </c>
      <c r="CQ2" s="75" t="e">
        <f>IF(AU2&lt;&gt;INDEX('BMP Records'!AU:AU,MATCH('BMP Records'!#REF!,'BMP Records'!$A:$A,0)),1,0)</f>
        <v>#REF!</v>
      </c>
      <c r="CR2" s="75" t="e">
        <f>IF(AV2&lt;&gt;INDEX('BMP Records'!AV:AV,MATCH('BMP Records'!#REF!,'BMP Records'!$A:$A,0)),1,0)</f>
        <v>#REF!</v>
      </c>
      <c r="CS2" s="75" t="e">
        <f>IF(AW2&lt;&gt;INDEX('BMP Records'!AW:AW,MATCH('BMP Records'!#REF!,'BMP Records'!$A:$A,0)),1,0)</f>
        <v>#REF!</v>
      </c>
      <c r="CT2" s="75" t="e">
        <f>IF(AX2&lt;&gt;INDEX('BMP Records'!AX:AX,MATCH('BMP Records'!#REF!,'BMP Records'!$A:$A,0)),1,0)</f>
        <v>#REF!</v>
      </c>
      <c r="CU2" s="75" t="e">
        <f>SUM(Table1[[#This Row],[DOD BMP ID Status Change]:[Comments Status Change]])</f>
        <v>#REF!</v>
      </c>
    </row>
  </sheetData>
  <dataConsolidate/>
  <phoneticPr fontId="25" type="noConversion"/>
  <conditionalFormatting sqref="C3:C1048576 E3:E1048576 G3:H1048576 L3:L1048576 X3:X1048576 AA3:AB1048576 AE3:AE1048576 R3:R1048576">
    <cfRule type="expression" dxfId="26" priority="18">
      <formula>AND(ISTEXT($B3), ISBLANK(C3))</formula>
    </cfRule>
  </conditionalFormatting>
  <conditionalFormatting sqref="D3:D1048576">
    <cfRule type="expression" dxfId="25" priority="17">
      <formula>AND(ISTEXT($B3), ISBLANK(D3))</formula>
    </cfRule>
  </conditionalFormatting>
  <conditionalFormatting sqref="AC3:AD1048576 AI3:AI1048576">
    <cfRule type="expression" dxfId="24" priority="106">
      <formula>AND(ISTEXT($B3), AND(ISBLANK($AI3), OR(ISBLANK($AC3), ISBLANK($AD3))))</formula>
    </cfRule>
  </conditionalFormatting>
  <conditionalFormatting sqref="D1">
    <cfRule type="expression" dxfId="23" priority="1">
      <formula>AND(ISTEXT($B1), ISBLANK(D1))</formula>
    </cfRule>
  </conditionalFormatting>
  <dataValidations count="49">
    <dataValidation allowBlank="1" showInputMessage="1" showErrorMessage="1" prompt="Enter any comments or questions about the practice for review. " sqref="AW1" xr:uid="{29EEC737-4D3A-49EE-A765-AF9797F53F1E}"/>
    <dataValidation allowBlank="1" showInputMessage="1" showErrorMessage="1" prompt="- Historical= 7/1/84-6/30/19._x000a_- Progress= 7/1/19-6/30/20._x000a_- Planned 2021= 7/1/20-6/30/21. _x000a_- Planned 2022-2025= SY22 to SY25._x000a_- Removed= Canceled." sqref="B1" xr:uid="{EAC9963E-81AA-4E76-B170-59CAD75C04DB}"/>
    <dataValidation allowBlank="1" showInputMessage="1" showErrorMessage="1" prompt="Enter the federal Fiscal Year that the BMP recieved funding or the federal Fiscal Year for which funding is planned. Report any BMPs planned through 2025." sqref="C1" xr:uid="{C6D460ED-9308-4734-B183-695CF8932D5D}"/>
    <dataValidation allowBlank="1" showInputMessage="1" showErrorMessage="1" prompt="Lookup for BMP category (see Static Lookups tab for descriptions)." sqref="O1:Q1" xr:uid="{B06681B9-221C-46B1-A95F-B36730F53BE6}"/>
    <dataValidation allowBlank="1" showInputMessage="1" showErrorMessage="1" prompt="Date of last maintenance performed (M/D/YYYY)." sqref="R1" xr:uid="{2CA4EA63-A1D3-4116-8556-8F9BE371F299}"/>
    <dataValidation allowBlank="1" showInputMessage="1" showErrorMessage="1" prompt="Yes/No lookup indicating whether the practice needs maintenance" sqref="S1:U1" xr:uid="{D0DAC366-D56C-496C-9D20-1CA8853C0CD8}"/>
    <dataValidation allowBlank="1" showInputMessage="1" showErrorMessage="1" prompt="Enter a Street Address for the BMP. " sqref="X1" xr:uid="{88E228A7-777C-48CF-B534-48894270D87D}"/>
    <dataValidation allowBlank="1" showInputMessage="1" showErrorMessage="1" prompt="Enter the municipality where the BMP is located. " sqref="Y1" xr:uid="{9E040DF8-D3C3-4D38-93B8-9781C707487C}"/>
    <dataValidation allowBlank="1" showInputMessage="1" showErrorMessage="1" prompt="Latitude location of BMP in Decimal Degrees. Must enter either Latitude and Longitude or HUC12 Code." sqref="AF1" xr:uid="{1D49B956-CCC5-4176-8330-E8D0CBB5AA9E}"/>
    <dataValidation allowBlank="1" showInputMessage="1" showErrorMessage="1" prompt="Longitude location of BMP in Decimal Degrees. Must enter either Latitude and Longitude or HUC12 Code." sqref="AG1" xr:uid="{3833B125-960E-445F-B594-8663C5760476}"/>
    <dataValidation allowBlank="1" showInputMessage="1" showErrorMessage="1" prompt="County where BMP is located." sqref="Z1" xr:uid="{DBC65D14-0656-4960-8994-94FEDADC9B0C}"/>
    <dataValidation allowBlank="1" showInputMessage="1" showErrorMessage="1" prompt="HUC 12 code where BMP is located. (Enter as text and make sure all zeros are included in HUC.)" sqref="AD1" xr:uid="{41F9FB6A-2D91-4224-9110-EDD2BC8CBB5E}"/>
    <dataValidation allowBlank="1" showInputMessage="1" showErrorMessage="1" prompt="Most recent BMP re-inspection date (M/D/YYYY)." sqref="T1" xr:uid="{7C6FE63C-879C-4049-893C-52B76F691F6F}"/>
    <dataValidation allowBlank="1" showInputMessage="1" showErrorMessage="1" prompt="Pass/Fail lookup for the status of the reinspection, if necessary." sqref="U1" xr:uid="{3B27D5D9-1F14-4EA7-821C-8DBC67441AF6}"/>
    <dataValidation allowBlank="1" showInputMessage="1" showErrorMessage="1" prompt="HUC 8 code name where BMP is located." sqref="AA1" xr:uid="{99E89D13-6666-4158-AF91-3C29EA103E0B}"/>
    <dataValidation allowBlank="1" showInputMessage="1" showErrorMessage="1" prompt="Automatically populated as NY. Do not change. " sqref="AE1" xr:uid="{028A2E9D-D35D-4CEA-B405-B0E624AFD1EC}"/>
    <dataValidation allowBlank="1" showInputMessage="1" showErrorMessage="1" prompt="Unique BMP ID assigned by the DoD CBP. DO NOT MODIFY." sqref="A1" xr:uid="{6DB3E4EE-4399-4904-AE86-43CDF95A6148}"/>
    <dataValidation allowBlank="1" showInputMessage="1" showErrorMessage="1" prompt="Enter the cost to implement or funding planned for the practice. Should not be blank or zero. " sqref="D1" xr:uid="{267215EB-E28F-40FF-B97B-88C2D4137623}"/>
    <dataValidation allowBlank="1" showInputMessage="1" showErrorMessage="1" prompt="Contract number, if applicable." sqref="E1" xr:uid="{A33CA58F-77C6-419A-A274-487138FF684A}"/>
    <dataValidation allowBlank="1" showInputMessage="1" showErrorMessage="1" promptTitle="Contact Name" prompt="Contact name for the project" sqref="F1" xr:uid="{E48F77D5-4F76-4564-822B-5E3F9050EA70}"/>
    <dataValidation allowBlank="1" showInputMessage="1" showErrorMessage="1" prompt="Agency name for the project." sqref="G1" xr:uid="{71969032-5108-4AB2-9A46-4F2088B01A7D}"/>
    <dataValidation allowBlank="1" showInputMessage="1" showErrorMessage="1" prompt="Name of Project" sqref="H1" xr:uid="{072A59AA-1CAF-402E-A588-2C3326438BF4}"/>
    <dataValidation allowBlank="1" showInputMessage="1" showErrorMessage="1" prompt="Select the correct DEC Region (1 - 9) from dropdown." sqref="V1" xr:uid="{698142EE-17D4-41D6-9078-4F1638BF13CF}"/>
    <dataValidation allowBlank="1" showInputMessage="1" showErrorMessage="1" prompt="HUC 12 code name where BMP is located." sqref="AC1" xr:uid="{1CD855D1-B329-443C-9415-529D9567CD6D}"/>
    <dataValidation allowBlank="1" showInputMessage="1" showErrorMessage="1" prompt="HUC 8 code where BMP is located. (Enter as text and make sure all zeros are included in HUC.)" sqref="AB1" xr:uid="{68529730-B73A-4722-A05C-2D9A9B7D4D36}"/>
    <dataValidation allowBlank="1" showInputMessage="1" showErrorMessage="1" prompt="Text field to enter any BMP information not captured in other fields." sqref="I1:K1" xr:uid="{B47F60EC-A02A-4FE6-83A9-F91FE775CE35}"/>
    <dataValidation allowBlank="1" showInputMessage="1" showErrorMessage="1" prompt="Select the BMP Name from the dropdown list. The selected value acts as a lookup of valid BMP measures and units." sqref="L1" xr:uid="{FD14B0AC-569D-494E-834E-F056B59F02C3}"/>
    <dataValidation allowBlank="1" showInputMessage="1" showErrorMessage="1" prompt="Calculated. BMP Units are populated based on the BMP Name (e.g. ACRE, FEET, COUNT.)" sqref="N1" xr:uid="{8CB71C22-A922-4ED3-A4BF-61B66AFCDD0F}"/>
    <dataValidation allowBlank="1" showInputMessage="1" showErrorMessage="1" prompt="Federal Facility at which the project or BMP is located._x000a__x000a_Historic BMPs have been assigned a Site Name by MS4. Progress BMPs should select &quot;99th RSC (NY)&quot;." sqref="W1" xr:uid="{90F1788F-A3EC-444F-8F85-6665A3A20087}"/>
    <dataValidation allowBlank="1" showInputMessage="1" showErrorMessage="1" prompt="Calculated. Unique BMP ID assigned by NYDEP to group BMPs based on Jursidictional Reference Table." sqref="J1" xr:uid="{7C862A3C-6BC1-47E2-9E5E-EBC7B4C07599}"/>
    <dataValidation allowBlank="1" showInputMessage="1" showErrorMessage="1" prompt="Enter the value of the BMP extent in the units listed in BMP Unit column." sqref="M1" xr:uid="{5430B241-DCB2-42D7-8CD8-D7FF114CE257}"/>
    <dataValidation allowBlank="1" showInputMessage="1" showErrorMessage="1" prompt="Select Yes/No, if the project is located in a TMDL watershed (e.g. Chesapeake Bay watershed)." sqref="AH1" xr:uid="{A7D5DEE7-EDEA-4B3A-8368-1A62B11CD2ED}"/>
    <dataValidation allowBlank="1" showInputMessage="1" showErrorMessage="1" prompt="Construction completion date or installation date. " sqref="K1" xr:uid="{A81E589B-6BCF-4214-A149-AD05C770D655}"/>
    <dataValidation allowBlank="1" showInputMessage="1" showErrorMessage="1" prompt="Start date of project." sqref="AV1" xr:uid="{D2C5A239-473A-43A1-97F9-B81D223BF417}"/>
    <dataValidation allowBlank="1" showInputMessage="1" showErrorMessage="1" prompt="Amount of local funds provided for project." sqref="AU1" xr:uid="{1D830956-5865-46D0-9C66-133CA9A79E9E}"/>
    <dataValidation allowBlank="1" showInputMessage="1" showErrorMessage="1" prompt="Amount of funding provided from state for project." sqref="AS1" xr:uid="{01EEDECD-D87F-4266-B15B-4234E358EEBD}"/>
    <dataValidation allowBlank="1" showInputMessage="1" showErrorMessage="1" prompt="Yes/No, is the project implemented statewide?" sqref="AP1" xr:uid="{E94A4D7B-3E83-4924-83E5-B1FF391D733B}"/>
    <dataValidation allowBlank="1" showInputMessage="1" showErrorMessage="1" prompt="Pass/Fail Lookup for the Status of the most recent inspection. " sqref="Q1" xr:uid="{9C75A393-D045-4B08-B226-D45763D8D539}"/>
    <dataValidation allowBlank="1" showInputMessage="1" showErrorMessage="1" prompt="Date the BMP was last inspected." sqref="P1" xr:uid="{579CF00C-040D-400E-B00F-D330F2322573}"/>
    <dataValidation allowBlank="1" showInputMessage="1" showErrorMessage="1" prompt="General land use category for the BMP site." sqref="AL1" xr:uid="{EC613219-1439-4769-90F2-B8F728BF4211}"/>
    <dataValidation allowBlank="1" showInputMessage="1" showErrorMessage="1" prompt="If applicable, 319 grant number associated with BMP project." sqref="AM1" xr:uid="{0730C51A-A129-4261-8D20-116DEBC86B68}"/>
    <dataValidation allowBlank="1" showInputMessage="1" showErrorMessage="1" prompt="If applicable, GRTS project number associated with BMP project." sqref="AN1" xr:uid="{28397E9F-2B7E-4D92-B584-A85431C340C8}"/>
    <dataValidation allowBlank="1" showInputMessage="1" showErrorMessage="1" prompt="If applicable, state project number associated with BMP project." sqref="AO1" xr:uid="{2327B50D-B6F1-4D37-8FB7-ACA5A33EF96A}"/>
    <dataValidation allowBlank="1" showInputMessage="1" showErrorMessage="1" prompt="Status of TMDL (Implementing a TMDL, Developing a TMDL, or Not Applicable)." sqref="AQ1" xr:uid="{6A69BEF2-1A51-4EB3-9582-447F9DF470C6}"/>
    <dataValidation allowBlank="1" showInputMessage="1" showErrorMessage="1" prompt="Appropriation year for grant funded projects." sqref="AR1" xr:uid="{E0FD4AF7-A73E-493B-997B-BE0C0F64E5D2}"/>
    <dataValidation allowBlank="1" showInputMessage="1" showErrorMessage="1" prompt="Amount of in-kind funding provided from state for project." sqref="AT1" xr:uid="{23B72CC2-8019-4C49-917C-F8FC5EB67CBD}"/>
    <dataValidation allowBlank="1" showInputMessage="1" showErrorMessage="1" prompt="Watershed Inventory/Priority Waterbody List (WI/PWL) ID." sqref="AI1" xr:uid="{194FF86E-8391-46FA-9555-8263AEA8D62B}"/>
    <dataValidation allowBlank="1" showInputMessage="1" showErrorMessage="1" prompt="Watershed Inventory/Priority Waterbody List (WI/PWL) name." sqref="AJ1" xr:uid="{6B8639C4-0BA3-48BE-9C75-57329F7002AA}"/>
    <dataValidation allowBlank="1" showInputMessage="1" showErrorMessage="1" prompt="Land use BMP is implemented on, using the categories defined by the Chesapeake Bay Program." sqref="AK1" xr:uid="{948C47DB-C37F-4B4D-9167-91F4C9D3A2D8}"/>
  </dataValidations>
  <pageMargins left="0.7" right="0.7" top="0.75" bottom="0.75" header="0.3" footer="0.3"/>
  <pageSetup scale="10" fitToHeight="0" orientation="portrait" r:id="rId1"/>
  <headerFooter>
    <oddHeader>&amp;R&amp;D</oddHeader>
    <oddFooter>&amp;L&amp;F&amp;C&amp;A&amp;R&amp;P of &amp;N</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14999847407452621"/>
    <pageSetUpPr fitToPage="1"/>
  </sheetPr>
  <dimension ref="B1:E46"/>
  <sheetViews>
    <sheetView workbookViewId="0"/>
  </sheetViews>
  <sheetFormatPr defaultRowHeight="14.4" x14ac:dyDescent="0.55000000000000004"/>
  <cols>
    <col min="1" max="1" width="3" customWidth="1"/>
    <col min="2" max="2" width="25.15625" bestFit="1" customWidth="1"/>
    <col min="3" max="3" width="57.578125" style="27" bestFit="1" customWidth="1"/>
    <col min="4" max="4" width="22" customWidth="1"/>
    <col min="5" max="15" width="11.41796875" customWidth="1"/>
    <col min="16" max="16" width="11.15625" bestFit="1" customWidth="1"/>
    <col min="17" max="17" width="12" bestFit="1" customWidth="1"/>
    <col min="18" max="18" width="14.26171875" bestFit="1" customWidth="1"/>
    <col min="19" max="19" width="14.15625" bestFit="1" customWidth="1"/>
    <col min="20" max="20" width="11.15625" bestFit="1" customWidth="1"/>
    <col min="21" max="21" width="12.41796875" bestFit="1" customWidth="1"/>
    <col min="22" max="22" width="9.578125" bestFit="1" customWidth="1"/>
    <col min="23" max="23" width="23.83984375" bestFit="1" customWidth="1"/>
    <col min="24" max="24" width="12.83984375" bestFit="1" customWidth="1"/>
    <col min="25" max="25" width="22.578125" bestFit="1" customWidth="1"/>
    <col min="26" max="26" width="15.578125" bestFit="1" customWidth="1"/>
    <col min="27" max="27" width="9.26171875" bestFit="1" customWidth="1"/>
    <col min="28" max="28" width="20.41796875" bestFit="1" customWidth="1"/>
    <col min="29" max="29" width="18.68359375" bestFit="1" customWidth="1"/>
    <col min="30" max="30" width="39.578125" bestFit="1" customWidth="1"/>
    <col min="31" max="31" width="9.83984375" bestFit="1" customWidth="1"/>
    <col min="32" max="32" width="20" bestFit="1" customWidth="1"/>
    <col min="33" max="33" width="23" bestFit="1" customWidth="1"/>
    <col min="34" max="34" width="14.41796875" bestFit="1" customWidth="1"/>
    <col min="35" max="35" width="19.15625" bestFit="1" customWidth="1"/>
    <col min="36" max="36" width="21.15625" bestFit="1" customWidth="1"/>
    <col min="37" max="37" width="21" bestFit="1" customWidth="1"/>
    <col min="38" max="38" width="10.41796875" bestFit="1" customWidth="1"/>
  </cols>
  <sheetData>
    <row r="1" spans="2:5" ht="20.399999999999999" x14ac:dyDescent="0.55000000000000004">
      <c r="B1" s="176" t="s">
        <v>224</v>
      </c>
      <c r="C1" s="176"/>
      <c r="D1" s="75"/>
      <c r="E1" s="75"/>
    </row>
    <row r="2" spans="2:5" ht="12.75" customHeight="1" x14ac:dyDescent="0.55000000000000004">
      <c r="B2" s="75"/>
      <c r="D2" s="75"/>
      <c r="E2" s="122"/>
    </row>
    <row r="3" spans="2:5" x14ac:dyDescent="0.55000000000000004">
      <c r="B3" s="123" t="s">
        <v>225</v>
      </c>
      <c r="C3" s="123" t="s">
        <v>226</v>
      </c>
      <c r="D3" s="123" t="s">
        <v>227</v>
      </c>
      <c r="E3" s="75"/>
    </row>
    <row r="4" spans="2:5" x14ac:dyDescent="0.55000000000000004">
      <c r="B4" s="124" t="s">
        <v>228</v>
      </c>
      <c r="C4" s="93" t="s">
        <v>229</v>
      </c>
      <c r="D4" s="93" t="s">
        <v>230</v>
      </c>
      <c r="E4" s="75"/>
    </row>
    <row r="5" spans="2:5" x14ac:dyDescent="0.55000000000000004">
      <c r="B5" s="124" t="s">
        <v>231</v>
      </c>
      <c r="C5" s="93" t="s">
        <v>229</v>
      </c>
      <c r="D5" s="93" t="s">
        <v>230</v>
      </c>
      <c r="E5" s="75"/>
    </row>
    <row r="6" spans="2:5" x14ac:dyDescent="0.55000000000000004">
      <c r="B6" s="125" t="s">
        <v>232</v>
      </c>
      <c r="C6" s="74" t="s">
        <v>233</v>
      </c>
      <c r="D6" s="74" t="s">
        <v>234</v>
      </c>
      <c r="E6" s="75"/>
    </row>
    <row r="7" spans="2:5" x14ac:dyDescent="0.55000000000000004">
      <c r="B7" s="126" t="s">
        <v>235</v>
      </c>
      <c r="C7" s="73" t="s">
        <v>236</v>
      </c>
      <c r="D7" s="73" t="s">
        <v>237</v>
      </c>
      <c r="E7" s="75"/>
    </row>
    <row r="8" spans="2:5" x14ac:dyDescent="0.55000000000000004">
      <c r="B8" s="126" t="s">
        <v>238</v>
      </c>
      <c r="C8" s="73" t="s">
        <v>239</v>
      </c>
      <c r="D8" s="73" t="s">
        <v>237</v>
      </c>
      <c r="E8" s="75"/>
    </row>
    <row r="9" spans="2:5" x14ac:dyDescent="0.55000000000000004">
      <c r="B9" s="126" t="s">
        <v>240</v>
      </c>
      <c r="C9" s="73" t="s">
        <v>241</v>
      </c>
      <c r="D9" s="73" t="s">
        <v>237</v>
      </c>
      <c r="E9" s="75"/>
    </row>
    <row r="10" spans="2:5" x14ac:dyDescent="0.55000000000000004">
      <c r="B10" s="126" t="s">
        <v>242</v>
      </c>
      <c r="C10" s="73" t="s">
        <v>243</v>
      </c>
      <c r="D10" s="73" t="s">
        <v>237</v>
      </c>
      <c r="E10" s="75"/>
    </row>
    <row r="11" spans="2:5" x14ac:dyDescent="0.55000000000000004">
      <c r="B11" s="125" t="s">
        <v>244</v>
      </c>
      <c r="C11" s="74" t="s">
        <v>245</v>
      </c>
      <c r="D11" s="74" t="s">
        <v>234</v>
      </c>
      <c r="E11" s="75"/>
    </row>
    <row r="12" spans="2:5" x14ac:dyDescent="0.55000000000000004">
      <c r="B12" s="126" t="s">
        <v>246</v>
      </c>
      <c r="C12" s="73" t="s">
        <v>247</v>
      </c>
      <c r="D12" s="73" t="s">
        <v>237</v>
      </c>
      <c r="E12" s="75"/>
    </row>
    <row r="13" spans="2:5" x14ac:dyDescent="0.55000000000000004">
      <c r="B13" s="126" t="s">
        <v>248</v>
      </c>
      <c r="C13" s="73" t="s">
        <v>249</v>
      </c>
      <c r="D13" s="73" t="s">
        <v>234</v>
      </c>
      <c r="E13" s="75"/>
    </row>
    <row r="14" spans="2:5" x14ac:dyDescent="0.55000000000000004">
      <c r="B14" s="125" t="s">
        <v>123</v>
      </c>
      <c r="C14" s="74" t="s">
        <v>250</v>
      </c>
      <c r="D14" s="74" t="s">
        <v>234</v>
      </c>
      <c r="E14" s="75"/>
    </row>
    <row r="15" spans="2:5" x14ac:dyDescent="0.55000000000000004">
      <c r="B15" s="126" t="s">
        <v>125</v>
      </c>
      <c r="C15" s="73" t="s">
        <v>251</v>
      </c>
      <c r="D15" s="73" t="s">
        <v>237</v>
      </c>
      <c r="E15" s="75"/>
    </row>
    <row r="16" spans="2:5" x14ac:dyDescent="0.55000000000000004">
      <c r="B16" s="125" t="s">
        <v>126</v>
      </c>
      <c r="C16" s="74" t="s">
        <v>252</v>
      </c>
      <c r="D16" s="74" t="s">
        <v>234</v>
      </c>
      <c r="E16" s="75"/>
    </row>
    <row r="17" spans="2:4" x14ac:dyDescent="0.55000000000000004">
      <c r="B17" s="126" t="s">
        <v>253</v>
      </c>
      <c r="C17" s="73" t="s">
        <v>254</v>
      </c>
      <c r="D17" s="73" t="s">
        <v>237</v>
      </c>
    </row>
    <row r="18" spans="2:4" x14ac:dyDescent="0.55000000000000004">
      <c r="B18" s="126" t="s">
        <v>255</v>
      </c>
      <c r="C18" s="73" t="s">
        <v>256</v>
      </c>
      <c r="D18" s="73" t="s">
        <v>237</v>
      </c>
    </row>
    <row r="19" spans="2:4" x14ac:dyDescent="0.55000000000000004">
      <c r="B19" s="126" t="s">
        <v>257</v>
      </c>
      <c r="C19" s="73" t="s">
        <v>258</v>
      </c>
      <c r="D19" s="73" t="s">
        <v>237</v>
      </c>
    </row>
    <row r="20" spans="2:4" x14ac:dyDescent="0.55000000000000004">
      <c r="B20" s="126" t="s">
        <v>259</v>
      </c>
      <c r="C20" s="73" t="s">
        <v>260</v>
      </c>
      <c r="D20" s="73" t="s">
        <v>237</v>
      </c>
    </row>
    <row r="21" spans="2:4" x14ac:dyDescent="0.55000000000000004">
      <c r="B21" s="125" t="s">
        <v>132</v>
      </c>
      <c r="C21" s="74" t="s">
        <v>261</v>
      </c>
      <c r="D21" s="74" t="s">
        <v>234</v>
      </c>
    </row>
    <row r="22" spans="2:4" x14ac:dyDescent="0.55000000000000004">
      <c r="B22" s="125" t="s">
        <v>133</v>
      </c>
      <c r="C22" s="74" t="s">
        <v>262</v>
      </c>
      <c r="D22" s="74" t="s">
        <v>234</v>
      </c>
    </row>
    <row r="23" spans="2:4" x14ac:dyDescent="0.55000000000000004">
      <c r="B23" s="125" t="s">
        <v>263</v>
      </c>
      <c r="C23" s="74" t="s">
        <v>264</v>
      </c>
      <c r="D23" s="74" t="s">
        <v>234</v>
      </c>
    </row>
    <row r="24" spans="2:4" x14ac:dyDescent="0.55000000000000004">
      <c r="B24" s="126" t="s">
        <v>265</v>
      </c>
      <c r="C24" s="73" t="s">
        <v>266</v>
      </c>
      <c r="D24" s="73" t="s">
        <v>237</v>
      </c>
    </row>
    <row r="25" spans="2:4" x14ac:dyDescent="0.55000000000000004">
      <c r="B25" s="126" t="s">
        <v>267</v>
      </c>
      <c r="C25" s="73" t="s">
        <v>268</v>
      </c>
      <c r="D25" s="73" t="s">
        <v>237</v>
      </c>
    </row>
    <row r="26" spans="2:4" x14ac:dyDescent="0.55000000000000004">
      <c r="B26" s="125" t="s">
        <v>269</v>
      </c>
      <c r="C26" s="74" t="s">
        <v>270</v>
      </c>
      <c r="D26" s="74" t="s">
        <v>234</v>
      </c>
    </row>
    <row r="27" spans="2:4" x14ac:dyDescent="0.55000000000000004">
      <c r="B27" s="125" t="s">
        <v>271</v>
      </c>
      <c r="C27" s="74" t="s">
        <v>272</v>
      </c>
      <c r="D27" s="74" t="s">
        <v>234</v>
      </c>
    </row>
    <row r="28" spans="2:4" x14ac:dyDescent="0.55000000000000004">
      <c r="B28" s="125" t="s">
        <v>273</v>
      </c>
      <c r="C28" s="74" t="s">
        <v>274</v>
      </c>
      <c r="D28" s="74" t="s">
        <v>234</v>
      </c>
    </row>
    <row r="29" spans="2:4" x14ac:dyDescent="0.55000000000000004">
      <c r="B29" s="125" t="s">
        <v>275</v>
      </c>
      <c r="C29" s="74" t="s">
        <v>276</v>
      </c>
      <c r="D29" s="74" t="s">
        <v>234</v>
      </c>
    </row>
    <row r="30" spans="2:4" x14ac:dyDescent="0.55000000000000004">
      <c r="B30" s="125" t="s">
        <v>277</v>
      </c>
      <c r="C30" s="74" t="s">
        <v>278</v>
      </c>
      <c r="D30" s="74" t="s">
        <v>234</v>
      </c>
    </row>
    <row r="31" spans="2:4" x14ac:dyDescent="0.55000000000000004">
      <c r="B31" s="126" t="s">
        <v>279</v>
      </c>
      <c r="C31" s="73" t="s">
        <v>280</v>
      </c>
      <c r="D31" s="73" t="s">
        <v>237</v>
      </c>
    </row>
    <row r="32" spans="2:4" x14ac:dyDescent="0.55000000000000004">
      <c r="B32" s="126" t="s">
        <v>281</v>
      </c>
      <c r="C32" s="73" t="s">
        <v>282</v>
      </c>
      <c r="D32" s="73" t="s">
        <v>237</v>
      </c>
    </row>
    <row r="33" spans="2:4" x14ac:dyDescent="0.55000000000000004">
      <c r="B33" s="126" t="s">
        <v>283</v>
      </c>
      <c r="C33" s="73" t="s">
        <v>284</v>
      </c>
      <c r="D33" s="73" t="s">
        <v>237</v>
      </c>
    </row>
    <row r="34" spans="2:4" x14ac:dyDescent="0.55000000000000004">
      <c r="B34" s="126" t="s">
        <v>285</v>
      </c>
      <c r="C34" s="73" t="s">
        <v>286</v>
      </c>
      <c r="D34" s="73" t="s">
        <v>237</v>
      </c>
    </row>
    <row r="35" spans="2:4" x14ac:dyDescent="0.55000000000000004">
      <c r="B35" s="126" t="s">
        <v>287</v>
      </c>
      <c r="C35" s="73" t="s">
        <v>288</v>
      </c>
      <c r="D35" s="73" t="s">
        <v>237</v>
      </c>
    </row>
    <row r="36" spans="2:4" x14ac:dyDescent="0.55000000000000004">
      <c r="B36" s="126" t="s">
        <v>289</v>
      </c>
      <c r="C36" s="73" t="s">
        <v>290</v>
      </c>
      <c r="D36" s="73" t="s">
        <v>237</v>
      </c>
    </row>
    <row r="37" spans="2:4" x14ac:dyDescent="0.55000000000000004">
      <c r="B37" s="126" t="s">
        <v>291</v>
      </c>
      <c r="C37" s="73" t="s">
        <v>292</v>
      </c>
      <c r="D37" s="73" t="s">
        <v>237</v>
      </c>
    </row>
    <row r="38" spans="2:4" x14ac:dyDescent="0.55000000000000004">
      <c r="B38" s="126" t="s">
        <v>293</v>
      </c>
      <c r="C38" s="73" t="s">
        <v>294</v>
      </c>
      <c r="D38" s="73" t="s">
        <v>237</v>
      </c>
    </row>
    <row r="39" spans="2:4" x14ac:dyDescent="0.55000000000000004">
      <c r="B39" s="126" t="s">
        <v>295</v>
      </c>
      <c r="C39" s="73" t="s">
        <v>296</v>
      </c>
      <c r="D39" s="73" t="s">
        <v>237</v>
      </c>
    </row>
    <row r="40" spans="2:4" x14ac:dyDescent="0.55000000000000004">
      <c r="B40" s="126" t="s">
        <v>297</v>
      </c>
      <c r="C40" s="73" t="s">
        <v>298</v>
      </c>
      <c r="D40" s="73" t="s">
        <v>237</v>
      </c>
    </row>
    <row r="41" spans="2:4" x14ac:dyDescent="0.55000000000000004">
      <c r="B41" s="126" t="s">
        <v>299</v>
      </c>
      <c r="C41" s="73" t="s">
        <v>300</v>
      </c>
      <c r="D41" s="73" t="s">
        <v>237</v>
      </c>
    </row>
    <row r="42" spans="2:4" x14ac:dyDescent="0.55000000000000004">
      <c r="B42" s="126" t="s">
        <v>301</v>
      </c>
      <c r="C42" s="73" t="s">
        <v>302</v>
      </c>
      <c r="D42" s="73" t="s">
        <v>237</v>
      </c>
    </row>
    <row r="43" spans="2:4" x14ac:dyDescent="0.55000000000000004">
      <c r="B43" s="125" t="s">
        <v>303</v>
      </c>
      <c r="C43" s="74" t="s">
        <v>304</v>
      </c>
      <c r="D43" s="74" t="s">
        <v>234</v>
      </c>
    </row>
    <row r="45" spans="2:4" x14ac:dyDescent="0.55000000000000004">
      <c r="B45" s="1"/>
      <c r="C45" s="31"/>
      <c r="D45" s="75"/>
    </row>
    <row r="46" spans="2:4" x14ac:dyDescent="0.55000000000000004">
      <c r="B46" s="1"/>
      <c r="C46" s="31"/>
      <c r="D46" s="75"/>
    </row>
  </sheetData>
  <sheetProtection sheet="1" objects="1" scenarios="1"/>
  <mergeCells count="1">
    <mergeCell ref="B1:C1"/>
  </mergeCells>
  <pageMargins left="0.7" right="0.7" top="0.75" bottom="0.75" header="0.3" footer="0.3"/>
  <pageSetup scale="70" fitToHeight="0" orientation="portrait" r:id="rId1"/>
  <headerFooter>
    <oddHeader>&amp;R&amp;D</oddHeader>
    <oddFooter>&amp;L&amp;F&amp;C&amp;A&amp;R&amp;P of &amp;N</oddFooter>
  </headerFooter>
  <rowBreaks count="2" manualBreakCount="2">
    <brk id="2" min="1" max="2" man="1"/>
    <brk id="4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14999847407452621"/>
    <pageSetUpPr fitToPage="1"/>
  </sheetPr>
  <dimension ref="B2:F105"/>
  <sheetViews>
    <sheetView workbookViewId="0"/>
  </sheetViews>
  <sheetFormatPr defaultColWidth="9.15625" defaultRowHeight="14.4" x14ac:dyDescent="0.55000000000000004"/>
  <cols>
    <col min="1" max="1" width="9.15625" style="2"/>
    <col min="2" max="2" width="27.83984375" style="2" customWidth="1"/>
    <col min="3" max="3" width="47" style="2" bestFit="1" customWidth="1"/>
    <col min="4" max="4" width="9.15625" style="2"/>
    <col min="5" max="5" width="41.578125" style="2" customWidth="1"/>
    <col min="6" max="6" width="86.68359375" style="2" bestFit="1" customWidth="1"/>
    <col min="7" max="7" width="9.15625" style="2" customWidth="1"/>
    <col min="8" max="8" width="30.26171875" style="2" customWidth="1"/>
    <col min="9" max="16384" width="9.15625" style="2"/>
  </cols>
  <sheetData>
    <row r="2" spans="2:6" x14ac:dyDescent="0.55000000000000004">
      <c r="B2" s="6" t="s">
        <v>305</v>
      </c>
      <c r="C2" s="4" t="s">
        <v>306</v>
      </c>
      <c r="E2" s="6" t="s">
        <v>307</v>
      </c>
    </row>
    <row r="3" spans="2:6" x14ac:dyDescent="0.55000000000000004">
      <c r="B3" s="5" t="s">
        <v>308</v>
      </c>
      <c r="C3" s="5" t="s">
        <v>308</v>
      </c>
      <c r="E3" s="5">
        <v>1</v>
      </c>
    </row>
    <row r="4" spans="2:6" x14ac:dyDescent="0.55000000000000004">
      <c r="B4" s="5" t="s">
        <v>309</v>
      </c>
      <c r="C4" s="5" t="s">
        <v>310</v>
      </c>
      <c r="E4" s="5">
        <v>2</v>
      </c>
    </row>
    <row r="5" spans="2:6" x14ac:dyDescent="0.55000000000000004">
      <c r="B5" s="5" t="s">
        <v>311</v>
      </c>
      <c r="C5" s="5" t="s">
        <v>312</v>
      </c>
      <c r="E5" s="5">
        <v>3</v>
      </c>
    </row>
    <row r="6" spans="2:6" x14ac:dyDescent="0.55000000000000004">
      <c r="E6" s="5">
        <v>4</v>
      </c>
    </row>
    <row r="7" spans="2:6" x14ac:dyDescent="0.55000000000000004">
      <c r="E7" s="5">
        <v>5</v>
      </c>
    </row>
    <row r="8" spans="2:6" x14ac:dyDescent="0.55000000000000004">
      <c r="B8" s="6" t="s">
        <v>313</v>
      </c>
      <c r="C8" s="4" t="s">
        <v>306</v>
      </c>
      <c r="E8" s="5">
        <v>6</v>
      </c>
    </row>
    <row r="9" spans="2:6" x14ac:dyDescent="0.55000000000000004">
      <c r="B9" s="5" t="s">
        <v>314</v>
      </c>
      <c r="C9" s="5" t="s">
        <v>315</v>
      </c>
      <c r="E9" s="5">
        <v>7</v>
      </c>
    </row>
    <row r="10" spans="2:6" x14ac:dyDescent="0.55000000000000004">
      <c r="B10" s="5" t="s">
        <v>316</v>
      </c>
      <c r="C10" s="5" t="s">
        <v>317</v>
      </c>
      <c r="E10" s="5">
        <v>8</v>
      </c>
    </row>
    <row r="11" spans="2:6" x14ac:dyDescent="0.55000000000000004">
      <c r="B11" s="5" t="s">
        <v>318</v>
      </c>
      <c r="C11" s="5" t="s">
        <v>319</v>
      </c>
      <c r="E11" s="5">
        <v>9</v>
      </c>
    </row>
    <row r="12" spans="2:6" x14ac:dyDescent="0.55000000000000004">
      <c r="B12" s="5" t="s">
        <v>320</v>
      </c>
      <c r="C12" s="5" t="s">
        <v>321</v>
      </c>
      <c r="E12" s="5">
        <v>10</v>
      </c>
    </row>
    <row r="13" spans="2:6" x14ac:dyDescent="0.55000000000000004">
      <c r="B13" s="5" t="s">
        <v>322</v>
      </c>
      <c r="C13" s="5" t="s">
        <v>323</v>
      </c>
    </row>
    <row r="14" spans="2:6" x14ac:dyDescent="0.55000000000000004">
      <c r="B14" s="5" t="s">
        <v>324</v>
      </c>
      <c r="C14" s="5" t="s">
        <v>325</v>
      </c>
      <c r="E14" s="6" t="s">
        <v>326</v>
      </c>
      <c r="F14" s="4" t="s">
        <v>327</v>
      </c>
    </row>
    <row r="15" spans="2:6" x14ac:dyDescent="0.55000000000000004">
      <c r="B15" s="5" t="s">
        <v>328</v>
      </c>
      <c r="C15" s="5" t="s">
        <v>329</v>
      </c>
      <c r="E15" s="5" t="s">
        <v>330</v>
      </c>
      <c r="F15" s="5" t="s">
        <v>331</v>
      </c>
    </row>
    <row r="16" spans="2:6" x14ac:dyDescent="0.55000000000000004">
      <c r="B16" s="5" t="s">
        <v>332</v>
      </c>
      <c r="C16" s="5" t="s">
        <v>333</v>
      </c>
      <c r="E16" s="5" t="s">
        <v>334</v>
      </c>
      <c r="F16" s="5" t="s">
        <v>335</v>
      </c>
    </row>
    <row r="17" spans="2:6" x14ac:dyDescent="0.55000000000000004">
      <c r="B17" s="5" t="s">
        <v>336</v>
      </c>
      <c r="C17" s="5" t="s">
        <v>337</v>
      </c>
      <c r="E17" s="5" t="s">
        <v>338</v>
      </c>
      <c r="F17" s="5" t="s">
        <v>339</v>
      </c>
    </row>
    <row r="18" spans="2:6" x14ac:dyDescent="0.55000000000000004">
      <c r="B18" s="5" t="s">
        <v>340</v>
      </c>
      <c r="C18" s="5" t="s">
        <v>341</v>
      </c>
      <c r="E18" s="5" t="s">
        <v>342</v>
      </c>
      <c r="F18" s="5" t="s">
        <v>343</v>
      </c>
    </row>
    <row r="19" spans="2:6" x14ac:dyDescent="0.55000000000000004">
      <c r="E19" s="5" t="s">
        <v>344</v>
      </c>
      <c r="F19" s="5" t="s">
        <v>345</v>
      </c>
    </row>
    <row r="20" spans="2:6" x14ac:dyDescent="0.55000000000000004">
      <c r="B20" s="6" t="s">
        <v>346</v>
      </c>
      <c r="C20" s="4" t="s">
        <v>306</v>
      </c>
      <c r="E20" s="5" t="s">
        <v>347</v>
      </c>
      <c r="F20" s="5" t="s">
        <v>348</v>
      </c>
    </row>
    <row r="21" spans="2:6" x14ac:dyDescent="0.55000000000000004">
      <c r="B21" s="5" t="s">
        <v>153</v>
      </c>
      <c r="C21" s="5" t="s">
        <v>153</v>
      </c>
      <c r="E21" s="5" t="s">
        <v>349</v>
      </c>
      <c r="F21" s="5" t="s">
        <v>350</v>
      </c>
    </row>
    <row r="22" spans="2:6" x14ac:dyDescent="0.55000000000000004">
      <c r="B22" s="5" t="s">
        <v>351</v>
      </c>
      <c r="C22" s="5" t="s">
        <v>351</v>
      </c>
      <c r="E22" s="5" t="s">
        <v>352</v>
      </c>
      <c r="F22" s="5" t="s">
        <v>353</v>
      </c>
    </row>
    <row r="23" spans="2:6" x14ac:dyDescent="0.55000000000000004">
      <c r="B23" s="3"/>
      <c r="C23" s="3"/>
      <c r="E23" s="5" t="s">
        <v>354</v>
      </c>
      <c r="F23" s="5" t="s">
        <v>355</v>
      </c>
    </row>
    <row r="24" spans="2:6" x14ac:dyDescent="0.55000000000000004">
      <c r="B24" s="6" t="s">
        <v>356</v>
      </c>
      <c r="C24" s="6" t="s">
        <v>306</v>
      </c>
      <c r="E24" s="5" t="s">
        <v>357</v>
      </c>
      <c r="F24" s="5" t="s">
        <v>358</v>
      </c>
    </row>
    <row r="25" spans="2:6" x14ac:dyDescent="0.55000000000000004">
      <c r="B25" s="5" t="s">
        <v>158</v>
      </c>
      <c r="C25" s="5" t="s">
        <v>359</v>
      </c>
      <c r="E25" s="5" t="s">
        <v>360</v>
      </c>
      <c r="F25" s="5" t="s">
        <v>361</v>
      </c>
    </row>
    <row r="26" spans="2:6" x14ac:dyDescent="0.55000000000000004">
      <c r="B26" s="5" t="s">
        <v>223</v>
      </c>
      <c r="C26" s="5" t="s">
        <v>154</v>
      </c>
      <c r="E26" s="5" t="s">
        <v>362</v>
      </c>
      <c r="F26" s="5" t="s">
        <v>363</v>
      </c>
    </row>
    <row r="27" spans="2:6" x14ac:dyDescent="0.55000000000000004">
      <c r="E27" s="5" t="s">
        <v>364</v>
      </c>
      <c r="F27" s="5" t="s">
        <v>365</v>
      </c>
    </row>
    <row r="28" spans="2:6" x14ac:dyDescent="0.55000000000000004">
      <c r="B28" s="6" t="s">
        <v>356</v>
      </c>
      <c r="C28" s="6" t="s">
        <v>161</v>
      </c>
      <c r="E28" s="5" t="s">
        <v>366</v>
      </c>
      <c r="F28" s="5" t="s">
        <v>367</v>
      </c>
    </row>
    <row r="29" spans="2:6" x14ac:dyDescent="0.55000000000000004">
      <c r="B29" s="5" t="s">
        <v>158</v>
      </c>
      <c r="C29" s="5" t="s">
        <v>359</v>
      </c>
      <c r="E29" s="5" t="s">
        <v>368</v>
      </c>
      <c r="F29" s="5" t="s">
        <v>369</v>
      </c>
    </row>
    <row r="30" spans="2:6" x14ac:dyDescent="0.55000000000000004">
      <c r="B30" s="5" t="s">
        <v>223</v>
      </c>
      <c r="C30" s="5" t="s">
        <v>154</v>
      </c>
      <c r="E30" s="5" t="s">
        <v>370</v>
      </c>
      <c r="F30" s="5" t="s">
        <v>371</v>
      </c>
    </row>
    <row r="31" spans="2:6" x14ac:dyDescent="0.55000000000000004">
      <c r="E31" s="5" t="s">
        <v>372</v>
      </c>
      <c r="F31" s="5" t="s">
        <v>373</v>
      </c>
    </row>
    <row r="32" spans="2:6" x14ac:dyDescent="0.55000000000000004">
      <c r="B32" s="6" t="s">
        <v>122</v>
      </c>
      <c r="E32" s="5" t="s">
        <v>374</v>
      </c>
      <c r="F32" s="5" t="s">
        <v>375</v>
      </c>
    </row>
    <row r="33" spans="2:6" x14ac:dyDescent="0.55000000000000004">
      <c r="B33" s="5">
        <v>1</v>
      </c>
      <c r="E33" s="5" t="s">
        <v>376</v>
      </c>
      <c r="F33" s="5" t="s">
        <v>377</v>
      </c>
    </row>
    <row r="34" spans="2:6" x14ac:dyDescent="0.55000000000000004">
      <c r="B34" s="5">
        <v>2</v>
      </c>
      <c r="E34" s="5" t="s">
        <v>378</v>
      </c>
      <c r="F34" s="5" t="s">
        <v>379</v>
      </c>
    </row>
    <row r="35" spans="2:6" x14ac:dyDescent="0.55000000000000004">
      <c r="B35" s="5">
        <v>3</v>
      </c>
      <c r="E35" s="5" t="s">
        <v>380</v>
      </c>
      <c r="F35" s="5" t="s">
        <v>381</v>
      </c>
    </row>
    <row r="36" spans="2:6" x14ac:dyDescent="0.55000000000000004">
      <c r="B36" s="5">
        <v>4</v>
      </c>
      <c r="E36" s="5" t="s">
        <v>382</v>
      </c>
      <c r="F36" s="5" t="s">
        <v>383</v>
      </c>
    </row>
    <row r="37" spans="2:6" x14ac:dyDescent="0.55000000000000004">
      <c r="B37" s="5">
        <v>5</v>
      </c>
      <c r="E37" s="5" t="s">
        <v>384</v>
      </c>
      <c r="F37" s="5" t="s">
        <v>385</v>
      </c>
    </row>
    <row r="38" spans="2:6" x14ac:dyDescent="0.55000000000000004">
      <c r="B38" s="5">
        <v>6</v>
      </c>
      <c r="E38" s="5" t="s">
        <v>386</v>
      </c>
      <c r="F38" s="5" t="s">
        <v>387</v>
      </c>
    </row>
    <row r="39" spans="2:6" x14ac:dyDescent="0.55000000000000004">
      <c r="B39" s="5">
        <v>7</v>
      </c>
      <c r="E39" s="5" t="s">
        <v>388</v>
      </c>
      <c r="F39" s="5" t="s">
        <v>389</v>
      </c>
    </row>
    <row r="40" spans="2:6" x14ac:dyDescent="0.55000000000000004">
      <c r="B40" s="5">
        <v>8</v>
      </c>
      <c r="E40" s="5" t="s">
        <v>390</v>
      </c>
      <c r="F40" s="5" t="s">
        <v>391</v>
      </c>
    </row>
    <row r="41" spans="2:6" x14ac:dyDescent="0.55000000000000004">
      <c r="B41" s="5">
        <v>9</v>
      </c>
      <c r="E41" s="5" t="s">
        <v>392</v>
      </c>
      <c r="F41" s="5" t="s">
        <v>393</v>
      </c>
    </row>
    <row r="42" spans="2:6" x14ac:dyDescent="0.55000000000000004">
      <c r="E42" s="5" t="s">
        <v>394</v>
      </c>
      <c r="F42" s="5" t="s">
        <v>395</v>
      </c>
    </row>
    <row r="43" spans="2:6" x14ac:dyDescent="0.55000000000000004">
      <c r="B43" s="6" t="s">
        <v>396</v>
      </c>
      <c r="E43" s="5" t="s">
        <v>397</v>
      </c>
      <c r="F43" s="5" t="s">
        <v>398</v>
      </c>
    </row>
    <row r="44" spans="2:6" x14ac:dyDescent="0.55000000000000004">
      <c r="B44" s="5" t="s">
        <v>399</v>
      </c>
      <c r="E44" s="5" t="s">
        <v>400</v>
      </c>
      <c r="F44" s="5" t="s">
        <v>401</v>
      </c>
    </row>
    <row r="45" spans="2:6" x14ac:dyDescent="0.55000000000000004">
      <c r="B45" s="5" t="s">
        <v>402</v>
      </c>
      <c r="E45" s="5" t="s">
        <v>403</v>
      </c>
      <c r="F45" s="5" t="s">
        <v>404</v>
      </c>
    </row>
    <row r="46" spans="2:6" x14ac:dyDescent="0.55000000000000004">
      <c r="B46" s="5" t="s">
        <v>405</v>
      </c>
      <c r="E46" s="5" t="s">
        <v>406</v>
      </c>
      <c r="F46" s="5" t="s">
        <v>407</v>
      </c>
    </row>
    <row r="47" spans="2:6" x14ac:dyDescent="0.55000000000000004">
      <c r="B47" s="5" t="s">
        <v>408</v>
      </c>
    </row>
    <row r="48" spans="2:6" x14ac:dyDescent="0.55000000000000004">
      <c r="B48" s="5" t="s">
        <v>409</v>
      </c>
      <c r="E48" s="6" t="s">
        <v>137</v>
      </c>
    </row>
    <row r="49" spans="2:5" x14ac:dyDescent="0.55000000000000004">
      <c r="B49" s="5" t="s">
        <v>410</v>
      </c>
      <c r="E49" s="5" t="s">
        <v>411</v>
      </c>
    </row>
    <row r="50" spans="2:5" x14ac:dyDescent="0.55000000000000004">
      <c r="B50" s="5" t="s">
        <v>412</v>
      </c>
      <c r="E50" s="5" t="s">
        <v>413</v>
      </c>
    </row>
    <row r="51" spans="2:5" x14ac:dyDescent="0.55000000000000004">
      <c r="B51" s="5" t="s">
        <v>414</v>
      </c>
      <c r="E51" s="5" t="s">
        <v>415</v>
      </c>
    </row>
    <row r="52" spans="2:5" x14ac:dyDescent="0.55000000000000004">
      <c r="B52" s="5" t="s">
        <v>416</v>
      </c>
      <c r="E52" s="5" t="s">
        <v>417</v>
      </c>
    </row>
    <row r="53" spans="2:5" x14ac:dyDescent="0.55000000000000004">
      <c r="B53" s="5" t="s">
        <v>418</v>
      </c>
      <c r="E53" s="5" t="s">
        <v>419</v>
      </c>
    </row>
    <row r="54" spans="2:5" x14ac:dyDescent="0.55000000000000004">
      <c r="B54" s="5" t="s">
        <v>420</v>
      </c>
      <c r="E54" s="5" t="s">
        <v>421</v>
      </c>
    </row>
    <row r="55" spans="2:5" x14ac:dyDescent="0.55000000000000004">
      <c r="B55" s="5" t="s">
        <v>422</v>
      </c>
      <c r="E55" s="5" t="s">
        <v>423</v>
      </c>
    </row>
    <row r="56" spans="2:5" x14ac:dyDescent="0.55000000000000004">
      <c r="B56" s="5" t="s">
        <v>424</v>
      </c>
      <c r="E56" s="5" t="s">
        <v>425</v>
      </c>
    </row>
    <row r="57" spans="2:5" x14ac:dyDescent="0.55000000000000004">
      <c r="B57" s="5" t="s">
        <v>426</v>
      </c>
      <c r="E57" s="5" t="s">
        <v>427</v>
      </c>
    </row>
    <row r="58" spans="2:5" x14ac:dyDescent="0.55000000000000004">
      <c r="B58" s="5" t="s">
        <v>428</v>
      </c>
      <c r="E58" s="5" t="s">
        <v>429</v>
      </c>
    </row>
    <row r="59" spans="2:5" x14ac:dyDescent="0.55000000000000004">
      <c r="B59" s="5" t="s">
        <v>430</v>
      </c>
      <c r="E59" s="5" t="s">
        <v>431</v>
      </c>
    </row>
    <row r="60" spans="2:5" x14ac:dyDescent="0.55000000000000004">
      <c r="B60" s="5" t="s">
        <v>432</v>
      </c>
      <c r="E60" s="5" t="s">
        <v>433</v>
      </c>
    </row>
    <row r="61" spans="2:5" x14ac:dyDescent="0.55000000000000004">
      <c r="B61" s="5" t="s">
        <v>434</v>
      </c>
      <c r="E61" s="5" t="s">
        <v>435</v>
      </c>
    </row>
    <row r="62" spans="2:5" x14ac:dyDescent="0.55000000000000004">
      <c r="B62" s="5" t="s">
        <v>436</v>
      </c>
      <c r="E62" s="5" t="s">
        <v>221</v>
      </c>
    </row>
    <row r="63" spans="2:5" x14ac:dyDescent="0.55000000000000004">
      <c r="B63" s="5" t="s">
        <v>437</v>
      </c>
      <c r="E63" s="5" t="s">
        <v>438</v>
      </c>
    </row>
    <row r="64" spans="2:5" x14ac:dyDescent="0.55000000000000004">
      <c r="B64" s="5" t="s">
        <v>439</v>
      </c>
      <c r="E64" s="5" t="s">
        <v>440</v>
      </c>
    </row>
    <row r="65" spans="2:5" x14ac:dyDescent="0.55000000000000004">
      <c r="B65" s="5" t="s">
        <v>441</v>
      </c>
      <c r="E65" s="5" t="s">
        <v>442</v>
      </c>
    </row>
    <row r="66" spans="2:5" x14ac:dyDescent="0.55000000000000004">
      <c r="B66" s="5" t="s">
        <v>443</v>
      </c>
      <c r="E66" s="5" t="s">
        <v>444</v>
      </c>
    </row>
    <row r="67" spans="2:5" x14ac:dyDescent="0.55000000000000004">
      <c r="B67" s="5" t="s">
        <v>445</v>
      </c>
      <c r="E67" s="5" t="s">
        <v>446</v>
      </c>
    </row>
    <row r="68" spans="2:5" x14ac:dyDescent="0.55000000000000004">
      <c r="B68" s="5" t="s">
        <v>447</v>
      </c>
    </row>
    <row r="69" spans="2:5" x14ac:dyDescent="0.55000000000000004">
      <c r="B69" s="5" t="s">
        <v>448</v>
      </c>
      <c r="E69" s="6" t="s">
        <v>449</v>
      </c>
    </row>
    <row r="70" spans="2:5" x14ac:dyDescent="0.55000000000000004">
      <c r="B70" s="5" t="s">
        <v>450</v>
      </c>
      <c r="E70" s="5" t="s">
        <v>451</v>
      </c>
    </row>
    <row r="71" spans="2:5" x14ac:dyDescent="0.55000000000000004">
      <c r="B71" s="5" t="s">
        <v>452</v>
      </c>
      <c r="E71" s="5" t="s">
        <v>222</v>
      </c>
    </row>
    <row r="72" spans="2:5" x14ac:dyDescent="0.55000000000000004">
      <c r="B72" s="5" t="s">
        <v>453</v>
      </c>
      <c r="E72" s="5" t="s">
        <v>454</v>
      </c>
    </row>
    <row r="73" spans="2:5" x14ac:dyDescent="0.55000000000000004">
      <c r="B73" s="5" t="s">
        <v>455</v>
      </c>
      <c r="E73" s="5" t="s">
        <v>456</v>
      </c>
    </row>
    <row r="74" spans="2:5" x14ac:dyDescent="0.55000000000000004">
      <c r="B74" s="5" t="s">
        <v>457</v>
      </c>
      <c r="E74" s="5" t="s">
        <v>458</v>
      </c>
    </row>
    <row r="75" spans="2:5" x14ac:dyDescent="0.55000000000000004">
      <c r="B75" s="5" t="s">
        <v>459</v>
      </c>
      <c r="E75" s="5" t="s">
        <v>415</v>
      </c>
    </row>
    <row r="76" spans="2:5" x14ac:dyDescent="0.55000000000000004">
      <c r="B76" s="5" t="s">
        <v>460</v>
      </c>
      <c r="E76" s="5" t="s">
        <v>461</v>
      </c>
    </row>
    <row r="77" spans="2:5" x14ac:dyDescent="0.55000000000000004">
      <c r="B77" s="5" t="s">
        <v>462</v>
      </c>
      <c r="E77" s="5" t="s">
        <v>463</v>
      </c>
    </row>
    <row r="78" spans="2:5" x14ac:dyDescent="0.55000000000000004">
      <c r="B78" s="5" t="s">
        <v>464</v>
      </c>
      <c r="E78" s="5" t="s">
        <v>465</v>
      </c>
    </row>
    <row r="79" spans="2:5" x14ac:dyDescent="0.55000000000000004">
      <c r="B79" s="5" t="s">
        <v>466</v>
      </c>
      <c r="E79" s="5" t="s">
        <v>467</v>
      </c>
    </row>
    <row r="80" spans="2:5" x14ac:dyDescent="0.55000000000000004">
      <c r="B80" s="5" t="s">
        <v>468</v>
      </c>
      <c r="E80" s="5" t="s">
        <v>469</v>
      </c>
    </row>
    <row r="81" spans="2:5" x14ac:dyDescent="0.55000000000000004">
      <c r="B81" s="5" t="s">
        <v>470</v>
      </c>
    </row>
    <row r="82" spans="2:5" x14ac:dyDescent="0.55000000000000004">
      <c r="B82" s="5" t="s">
        <v>471</v>
      </c>
      <c r="E82" s="6" t="s">
        <v>291</v>
      </c>
    </row>
    <row r="83" spans="2:5" x14ac:dyDescent="0.55000000000000004">
      <c r="B83" s="5" t="s">
        <v>472</v>
      </c>
      <c r="E83" s="5" t="s">
        <v>473</v>
      </c>
    </row>
    <row r="84" spans="2:5" x14ac:dyDescent="0.55000000000000004">
      <c r="B84" s="5" t="s">
        <v>474</v>
      </c>
      <c r="E84" s="5" t="s">
        <v>475</v>
      </c>
    </row>
    <row r="85" spans="2:5" x14ac:dyDescent="0.55000000000000004">
      <c r="B85" s="5" t="s">
        <v>476</v>
      </c>
      <c r="E85" s="5" t="s">
        <v>477</v>
      </c>
    </row>
    <row r="86" spans="2:5" x14ac:dyDescent="0.55000000000000004">
      <c r="B86" s="5" t="s">
        <v>478</v>
      </c>
    </row>
    <row r="87" spans="2:5" x14ac:dyDescent="0.55000000000000004">
      <c r="B87" s="5" t="s">
        <v>479</v>
      </c>
      <c r="E87" s="6" t="s">
        <v>114</v>
      </c>
    </row>
    <row r="88" spans="2:5" x14ac:dyDescent="0.55000000000000004">
      <c r="B88" s="5" t="s">
        <v>480</v>
      </c>
      <c r="E88" s="5" t="s">
        <v>481</v>
      </c>
    </row>
    <row r="89" spans="2:5" x14ac:dyDescent="0.55000000000000004">
      <c r="B89" s="5" t="s">
        <v>482</v>
      </c>
      <c r="E89" s="5" t="s">
        <v>218</v>
      </c>
    </row>
    <row r="90" spans="2:5" x14ac:dyDescent="0.55000000000000004">
      <c r="B90" s="5" t="s">
        <v>483</v>
      </c>
      <c r="E90" s="5" t="s">
        <v>484</v>
      </c>
    </row>
    <row r="91" spans="2:5" x14ac:dyDescent="0.55000000000000004">
      <c r="B91" s="5" t="s">
        <v>485</v>
      </c>
      <c r="E91" s="5" t="s">
        <v>486</v>
      </c>
    </row>
    <row r="92" spans="2:5" x14ac:dyDescent="0.55000000000000004">
      <c r="B92" s="5" t="s">
        <v>487</v>
      </c>
    </row>
    <row r="93" spans="2:5" x14ac:dyDescent="0.55000000000000004">
      <c r="B93" s="5" t="s">
        <v>488</v>
      </c>
    </row>
    <row r="94" spans="2:5" x14ac:dyDescent="0.55000000000000004">
      <c r="B94" s="5" t="s">
        <v>489</v>
      </c>
    </row>
    <row r="95" spans="2:5" x14ac:dyDescent="0.55000000000000004">
      <c r="B95" s="5" t="s">
        <v>490</v>
      </c>
    </row>
    <row r="96" spans="2:5" x14ac:dyDescent="0.55000000000000004">
      <c r="B96" s="5" t="s">
        <v>491</v>
      </c>
    </row>
    <row r="97" spans="2:2" x14ac:dyDescent="0.55000000000000004">
      <c r="B97" s="5" t="s">
        <v>157</v>
      </c>
    </row>
    <row r="98" spans="2:2" x14ac:dyDescent="0.55000000000000004">
      <c r="B98" s="5" t="s">
        <v>492</v>
      </c>
    </row>
    <row r="99" spans="2:2" x14ac:dyDescent="0.55000000000000004">
      <c r="B99" s="5" t="s">
        <v>493</v>
      </c>
    </row>
    <row r="100" spans="2:2" x14ac:dyDescent="0.55000000000000004">
      <c r="B100" s="5" t="s">
        <v>494</v>
      </c>
    </row>
    <row r="101" spans="2:2" x14ac:dyDescent="0.55000000000000004">
      <c r="B101" s="5" t="s">
        <v>495</v>
      </c>
    </row>
    <row r="102" spans="2:2" x14ac:dyDescent="0.55000000000000004">
      <c r="B102" s="5" t="s">
        <v>496</v>
      </c>
    </row>
    <row r="103" spans="2:2" x14ac:dyDescent="0.55000000000000004">
      <c r="B103" s="5" t="s">
        <v>497</v>
      </c>
    </row>
    <row r="104" spans="2:2" x14ac:dyDescent="0.55000000000000004">
      <c r="B104" s="5" t="s">
        <v>498</v>
      </c>
    </row>
    <row r="105" spans="2:2" x14ac:dyDescent="0.55000000000000004">
      <c r="B105" s="5" t="s">
        <v>499</v>
      </c>
    </row>
  </sheetData>
  <sheetProtection sheet="1" objects="1" scenarios="1"/>
  <pageMargins left="0.7" right="0.7" top="0.75" bottom="0.75" header="0.3" footer="0.3"/>
  <pageSetup scale="40" fitToHeight="0" orientation="portrait" r:id="rId1"/>
  <headerFooter>
    <oddHeader>&amp;R&amp;D</oddHeader>
    <oddFooter>&amp;L&amp;F&amp;C&amp;A&amp;R&amp;P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23222E-299A-447B-AE64-3768CA363688}">
  <sheetPr>
    <tabColor rgb="FFFFFF00"/>
  </sheetPr>
  <dimension ref="A1:D20"/>
  <sheetViews>
    <sheetView workbookViewId="0"/>
  </sheetViews>
  <sheetFormatPr defaultColWidth="9.15625" defaultRowHeight="14.4" x14ac:dyDescent="0.55000000000000004"/>
  <cols>
    <col min="1" max="1" width="10.68359375" style="75" bestFit="1" customWidth="1"/>
    <col min="2" max="2" width="41.68359375" style="75" bestFit="1" customWidth="1"/>
    <col min="3" max="3" width="26.26171875" style="75" bestFit="1" customWidth="1"/>
    <col min="4" max="4" width="255.68359375" style="75" bestFit="1" customWidth="1"/>
    <col min="5" max="16384" width="9.15625" style="75"/>
  </cols>
  <sheetData>
    <row r="1" spans="1:4" x14ac:dyDescent="0.55000000000000004">
      <c r="A1" s="94" t="s">
        <v>500</v>
      </c>
      <c r="B1" s="94" t="s">
        <v>501</v>
      </c>
      <c r="C1" s="94" t="s">
        <v>502</v>
      </c>
      <c r="D1" s="94" t="s">
        <v>503</v>
      </c>
    </row>
    <row r="2" spans="1:4" x14ac:dyDescent="0.55000000000000004">
      <c r="A2" s="75" t="s">
        <v>504</v>
      </c>
      <c r="B2" s="75" t="s">
        <v>429</v>
      </c>
      <c r="C2" s="75" t="s">
        <v>505</v>
      </c>
      <c r="D2" s="75" t="s">
        <v>506</v>
      </c>
    </row>
    <row r="3" spans="1:4" x14ac:dyDescent="0.55000000000000004">
      <c r="A3" s="75" t="s">
        <v>504</v>
      </c>
      <c r="B3" s="75" t="s">
        <v>431</v>
      </c>
      <c r="C3" s="75" t="s">
        <v>505</v>
      </c>
      <c r="D3" s="75" t="s">
        <v>507</v>
      </c>
    </row>
    <row r="4" spans="1:4" x14ac:dyDescent="0.55000000000000004">
      <c r="A4" s="75" t="s">
        <v>504</v>
      </c>
      <c r="B4" s="75" t="s">
        <v>433</v>
      </c>
      <c r="C4" s="75" t="s">
        <v>505</v>
      </c>
      <c r="D4" s="75" t="s">
        <v>508</v>
      </c>
    </row>
    <row r="5" spans="1:4" x14ac:dyDescent="0.55000000000000004">
      <c r="A5" s="75" t="s">
        <v>504</v>
      </c>
      <c r="B5" s="75" t="s">
        <v>435</v>
      </c>
      <c r="C5" s="75" t="s">
        <v>509</v>
      </c>
      <c r="D5" s="75" t="s">
        <v>510</v>
      </c>
    </row>
    <row r="6" spans="1:4" x14ac:dyDescent="0.55000000000000004">
      <c r="A6" s="75" t="s">
        <v>504</v>
      </c>
      <c r="B6" s="75" t="s">
        <v>221</v>
      </c>
      <c r="C6" s="75" t="s">
        <v>509</v>
      </c>
      <c r="D6" s="75" t="s">
        <v>511</v>
      </c>
    </row>
    <row r="7" spans="1:4" x14ac:dyDescent="0.55000000000000004">
      <c r="A7" s="75" t="s">
        <v>504</v>
      </c>
      <c r="B7" s="75" t="s">
        <v>440</v>
      </c>
      <c r="C7" s="75" t="s">
        <v>512</v>
      </c>
      <c r="D7" s="75" t="s">
        <v>513</v>
      </c>
    </row>
    <row r="8" spans="1:4" x14ac:dyDescent="0.55000000000000004">
      <c r="A8" s="75" t="s">
        <v>504</v>
      </c>
      <c r="B8" s="75" t="s">
        <v>417</v>
      </c>
      <c r="C8" s="75" t="s">
        <v>505</v>
      </c>
      <c r="D8" s="75" t="s">
        <v>514</v>
      </c>
    </row>
    <row r="9" spans="1:4" x14ac:dyDescent="0.55000000000000004">
      <c r="A9" s="75" t="s">
        <v>504</v>
      </c>
      <c r="B9" s="75" t="s">
        <v>419</v>
      </c>
      <c r="C9" s="75" t="s">
        <v>505</v>
      </c>
      <c r="D9" s="75" t="s">
        <v>515</v>
      </c>
    </row>
    <row r="10" spans="1:4" x14ac:dyDescent="0.55000000000000004">
      <c r="A10" s="75" t="s">
        <v>504</v>
      </c>
      <c r="B10" s="75" t="s">
        <v>421</v>
      </c>
      <c r="C10" s="75" t="s">
        <v>505</v>
      </c>
      <c r="D10" s="75" t="s">
        <v>516</v>
      </c>
    </row>
    <row r="11" spans="1:4" x14ac:dyDescent="0.55000000000000004">
      <c r="A11" s="75" t="s">
        <v>504</v>
      </c>
      <c r="B11" s="75" t="s">
        <v>423</v>
      </c>
      <c r="C11" s="75" t="s">
        <v>509</v>
      </c>
      <c r="D11" s="75" t="s">
        <v>517</v>
      </c>
    </row>
    <row r="12" spans="1:4" x14ac:dyDescent="0.55000000000000004">
      <c r="A12" s="75" t="s">
        <v>504</v>
      </c>
      <c r="B12" s="75" t="s">
        <v>425</v>
      </c>
      <c r="C12" s="75" t="s">
        <v>509</v>
      </c>
      <c r="D12" s="75" t="s">
        <v>518</v>
      </c>
    </row>
    <row r="13" spans="1:4" x14ac:dyDescent="0.55000000000000004">
      <c r="A13" s="75" t="s">
        <v>519</v>
      </c>
      <c r="B13" s="75" t="s">
        <v>411</v>
      </c>
      <c r="C13" s="75" t="s">
        <v>520</v>
      </c>
      <c r="D13" s="75" t="s">
        <v>521</v>
      </c>
    </row>
    <row r="14" spans="1:4" x14ac:dyDescent="0.55000000000000004">
      <c r="A14" s="75" t="s">
        <v>519</v>
      </c>
      <c r="B14" s="75" t="s">
        <v>446</v>
      </c>
      <c r="C14" s="75" t="s">
        <v>520</v>
      </c>
      <c r="D14" s="75" t="s">
        <v>522</v>
      </c>
    </row>
    <row r="15" spans="1:4" x14ac:dyDescent="0.55000000000000004">
      <c r="A15" s="75" t="s">
        <v>519</v>
      </c>
      <c r="B15" s="75" t="s">
        <v>415</v>
      </c>
      <c r="C15" s="75" t="s">
        <v>523</v>
      </c>
      <c r="D15" s="75" t="s">
        <v>524</v>
      </c>
    </row>
    <row r="16" spans="1:4" x14ac:dyDescent="0.55000000000000004">
      <c r="A16" s="75" t="s">
        <v>519</v>
      </c>
      <c r="B16" s="75" t="s">
        <v>444</v>
      </c>
      <c r="C16" s="75" t="s">
        <v>525</v>
      </c>
      <c r="D16" s="75" t="s">
        <v>526</v>
      </c>
    </row>
    <row r="17" spans="1:4" x14ac:dyDescent="0.55000000000000004">
      <c r="A17" s="75" t="s">
        <v>519</v>
      </c>
      <c r="B17" s="75" t="s">
        <v>413</v>
      </c>
      <c r="C17" s="75" t="s">
        <v>527</v>
      </c>
      <c r="D17" s="75" t="s">
        <v>528</v>
      </c>
    </row>
    <row r="18" spans="1:4" x14ac:dyDescent="0.55000000000000004">
      <c r="A18" s="75" t="s">
        <v>519</v>
      </c>
      <c r="B18" s="75" t="s">
        <v>438</v>
      </c>
      <c r="C18" s="75" t="s">
        <v>527</v>
      </c>
      <c r="D18" s="75" t="s">
        <v>529</v>
      </c>
    </row>
    <row r="19" spans="1:4" x14ac:dyDescent="0.55000000000000004">
      <c r="A19" s="75" t="s">
        <v>519</v>
      </c>
      <c r="B19" s="75" t="s">
        <v>530</v>
      </c>
      <c r="C19" s="75" t="s">
        <v>531</v>
      </c>
      <c r="D19" s="75" t="s">
        <v>532</v>
      </c>
    </row>
    <row r="20" spans="1:4" x14ac:dyDescent="0.55000000000000004">
      <c r="A20" s="75" t="s">
        <v>442</v>
      </c>
      <c r="B20" s="75" t="s">
        <v>442</v>
      </c>
      <c r="C20" s="75" t="s">
        <v>465</v>
      </c>
      <c r="D20" s="75" t="s">
        <v>533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14999847407452621"/>
  </sheetPr>
  <dimension ref="A1:O16"/>
  <sheetViews>
    <sheetView workbookViewId="0"/>
  </sheetViews>
  <sheetFormatPr defaultRowHeight="14.4" x14ac:dyDescent="0.55000000000000004"/>
  <cols>
    <col min="1" max="1" width="18.68359375" bestFit="1" customWidth="1"/>
    <col min="3" max="3" width="16" bestFit="1" customWidth="1"/>
    <col min="4" max="4" width="10.41796875" customWidth="1"/>
    <col min="8" max="8" width="9.83984375" bestFit="1" customWidth="1"/>
    <col min="9" max="9" width="9.83984375" customWidth="1"/>
    <col min="10" max="10" width="14.41796875" customWidth="1"/>
    <col min="11" max="12" width="13" customWidth="1"/>
    <col min="14" max="14" width="18" customWidth="1"/>
    <col min="15" max="15" width="57.578125" bestFit="1" customWidth="1"/>
  </cols>
  <sheetData>
    <row r="1" spans="1:15" x14ac:dyDescent="0.55000000000000004">
      <c r="A1" s="9" t="s">
        <v>534</v>
      </c>
      <c r="B1" s="9" t="s">
        <v>535</v>
      </c>
      <c r="C1" s="9" t="s">
        <v>536</v>
      </c>
      <c r="D1" s="9" t="s">
        <v>537</v>
      </c>
      <c r="E1" s="9" t="s">
        <v>538</v>
      </c>
      <c r="F1" s="9" t="s">
        <v>539</v>
      </c>
      <c r="G1" s="9" t="s">
        <v>132</v>
      </c>
      <c r="H1" s="9" t="s">
        <v>133</v>
      </c>
      <c r="I1" s="9" t="s">
        <v>257</v>
      </c>
      <c r="J1" s="9" t="s">
        <v>540</v>
      </c>
      <c r="K1" s="9" t="s">
        <v>253</v>
      </c>
      <c r="L1" s="9" t="s">
        <v>541</v>
      </c>
      <c r="M1" s="75"/>
      <c r="N1" s="10" t="s">
        <v>102</v>
      </c>
      <c r="O1" s="10"/>
    </row>
    <row r="2" spans="1:15" x14ac:dyDescent="0.55000000000000004">
      <c r="A2" s="11" t="s">
        <v>542</v>
      </c>
      <c r="B2" s="11">
        <v>10000</v>
      </c>
      <c r="C2" s="11">
        <v>1000000000</v>
      </c>
      <c r="D2" s="12">
        <v>16072</v>
      </c>
      <c r="E2" s="11">
        <v>1944</v>
      </c>
      <c r="F2" s="11">
        <v>1</v>
      </c>
      <c r="G2" s="11">
        <v>30</v>
      </c>
      <c r="H2" s="11">
        <v>-85</v>
      </c>
      <c r="I2" s="13">
        <v>1000000</v>
      </c>
      <c r="J2" s="13">
        <v>100000000</v>
      </c>
      <c r="K2" s="13">
        <v>10000000000</v>
      </c>
      <c r="L2" s="13">
        <v>0</v>
      </c>
      <c r="M2" s="75"/>
      <c r="N2" s="9" t="s">
        <v>543</v>
      </c>
      <c r="O2" s="14" t="s">
        <v>544</v>
      </c>
    </row>
    <row r="3" spans="1:15" x14ac:dyDescent="0.55000000000000004">
      <c r="A3" s="11" t="s">
        <v>545</v>
      </c>
      <c r="B3" s="11">
        <v>99999</v>
      </c>
      <c r="C3" s="11">
        <v>9999999999</v>
      </c>
      <c r="D3" s="12">
        <v>45658</v>
      </c>
      <c r="E3" s="11">
        <v>2025</v>
      </c>
      <c r="F3" s="11">
        <v>12</v>
      </c>
      <c r="G3" s="11">
        <v>50</v>
      </c>
      <c r="H3" s="11">
        <v>-70</v>
      </c>
      <c r="I3" s="13">
        <v>99999999</v>
      </c>
      <c r="J3" s="13">
        <v>9999999999</v>
      </c>
      <c r="K3" s="13">
        <v>999999999999</v>
      </c>
      <c r="L3" s="13">
        <v>99</v>
      </c>
      <c r="M3" s="75"/>
      <c r="N3" s="15" t="s">
        <v>151</v>
      </c>
      <c r="O3" s="16" t="s">
        <v>546</v>
      </c>
    </row>
    <row r="4" spans="1:15" x14ac:dyDescent="0.55000000000000004">
      <c r="A4" s="75"/>
      <c r="B4" s="75"/>
      <c r="C4" s="75"/>
      <c r="D4" s="75"/>
      <c r="E4" s="75"/>
      <c r="F4" s="75"/>
      <c r="G4" s="75"/>
      <c r="H4" s="75"/>
      <c r="I4" s="75"/>
      <c r="J4" s="75"/>
      <c r="K4" s="75"/>
      <c r="L4" s="75"/>
      <c r="M4" s="75"/>
      <c r="N4" s="15" t="s">
        <v>547</v>
      </c>
      <c r="O4" s="16" t="s">
        <v>548</v>
      </c>
    </row>
    <row r="5" spans="1:15" x14ac:dyDescent="0.55000000000000004">
      <c r="A5" s="75"/>
      <c r="B5" s="75"/>
      <c r="C5" s="75"/>
      <c r="D5" s="75"/>
      <c r="E5" s="75"/>
      <c r="F5" s="75"/>
      <c r="G5" s="75"/>
      <c r="H5" s="75"/>
      <c r="I5" s="75"/>
      <c r="J5" s="75"/>
      <c r="K5" s="75"/>
      <c r="L5" s="75"/>
      <c r="M5" s="75"/>
      <c r="N5" s="15" t="s">
        <v>549</v>
      </c>
      <c r="O5" s="16" t="s">
        <v>550</v>
      </c>
    </row>
    <row r="6" spans="1:15" x14ac:dyDescent="0.55000000000000004">
      <c r="A6" s="9" t="s">
        <v>551</v>
      </c>
      <c r="B6" s="75"/>
      <c r="C6" s="75"/>
      <c r="D6" s="75"/>
      <c r="E6" s="75"/>
      <c r="F6" s="75"/>
      <c r="G6" s="75"/>
      <c r="H6" s="75"/>
      <c r="I6" s="75"/>
      <c r="J6" s="75"/>
      <c r="K6" s="75"/>
      <c r="L6" s="75"/>
      <c r="M6" s="75"/>
      <c r="N6" s="15" t="s">
        <v>552</v>
      </c>
      <c r="O6" s="16" t="s">
        <v>553</v>
      </c>
    </row>
    <row r="7" spans="1:15" x14ac:dyDescent="0.55000000000000004">
      <c r="A7" s="11" t="s">
        <v>216</v>
      </c>
      <c r="B7" s="75"/>
      <c r="C7" s="75"/>
      <c r="D7" s="75"/>
      <c r="E7" s="75"/>
      <c r="F7" s="75"/>
      <c r="G7" s="75"/>
      <c r="H7" s="75"/>
      <c r="I7" s="75"/>
      <c r="J7" s="75"/>
      <c r="K7" s="75"/>
      <c r="L7" s="75"/>
      <c r="M7" s="75"/>
      <c r="N7" s="15" t="s">
        <v>554</v>
      </c>
      <c r="O7" s="16" t="s">
        <v>555</v>
      </c>
    </row>
    <row r="8" spans="1:15" x14ac:dyDescent="0.55000000000000004">
      <c r="A8" s="75"/>
      <c r="B8" s="75"/>
      <c r="C8" s="75"/>
      <c r="D8" s="75"/>
      <c r="E8" s="75"/>
      <c r="F8" s="75"/>
      <c r="G8" s="75"/>
      <c r="H8" s="75"/>
      <c r="I8" s="75"/>
      <c r="J8" s="75"/>
      <c r="K8" s="75"/>
      <c r="L8" s="75"/>
      <c r="M8" s="75"/>
      <c r="N8" s="15" t="s">
        <v>556</v>
      </c>
      <c r="O8" s="16" t="s">
        <v>557</v>
      </c>
    </row>
    <row r="9" spans="1:15" x14ac:dyDescent="0.55000000000000004">
      <c r="A9" s="9" t="s">
        <v>558</v>
      </c>
      <c r="B9" s="75"/>
      <c r="C9" s="177" t="s">
        <v>559</v>
      </c>
      <c r="D9" s="178"/>
      <c r="E9" s="75"/>
      <c r="F9" s="75"/>
      <c r="G9" s="75"/>
      <c r="H9" s="75"/>
      <c r="I9" s="75"/>
      <c r="J9" s="75"/>
      <c r="K9" s="75"/>
      <c r="L9" s="75"/>
      <c r="M9" s="75"/>
      <c r="N9" s="75"/>
      <c r="O9" s="75"/>
    </row>
    <row r="10" spans="1:15" x14ac:dyDescent="0.55000000000000004">
      <c r="A10" s="11" t="s">
        <v>560</v>
      </c>
      <c r="B10" s="75"/>
      <c r="C10" s="53" t="s">
        <v>561</v>
      </c>
      <c r="D10" s="11">
        <v>2020</v>
      </c>
      <c r="E10" s="75"/>
      <c r="F10" s="75"/>
      <c r="G10" s="75"/>
      <c r="H10" s="75"/>
      <c r="I10" s="75"/>
      <c r="J10" s="75"/>
      <c r="K10" s="75"/>
      <c r="L10" s="75"/>
      <c r="M10" s="75"/>
      <c r="N10" s="75"/>
      <c r="O10" s="75"/>
    </row>
    <row r="11" spans="1:15" x14ac:dyDescent="0.55000000000000004">
      <c r="A11" s="11" t="s">
        <v>155</v>
      </c>
      <c r="B11" s="75"/>
      <c r="C11" s="53" t="s">
        <v>562</v>
      </c>
      <c r="D11" s="12">
        <f>DATE(D10-1, 7, 1)</f>
        <v>43647</v>
      </c>
      <c r="E11" s="75"/>
      <c r="F11" s="75"/>
      <c r="G11" s="75"/>
      <c r="H11" s="75"/>
      <c r="I11" s="75"/>
      <c r="J11" s="75"/>
      <c r="K11" s="75"/>
      <c r="L11" s="75"/>
      <c r="M11" s="75"/>
      <c r="N11" s="75"/>
      <c r="O11" s="75"/>
    </row>
    <row r="12" spans="1:15" x14ac:dyDescent="0.55000000000000004">
      <c r="A12" s="11" t="s">
        <v>563</v>
      </c>
      <c r="B12" s="75"/>
      <c r="C12" s="53" t="s">
        <v>564</v>
      </c>
      <c r="D12" s="12">
        <f>DATE(D10, 6, 30)</f>
        <v>44012</v>
      </c>
      <c r="E12" s="75"/>
      <c r="F12" s="75"/>
      <c r="G12" s="75"/>
      <c r="H12" s="75"/>
      <c r="I12" s="75"/>
      <c r="J12" s="75"/>
      <c r="K12" s="75"/>
      <c r="L12" s="75"/>
      <c r="M12" s="75"/>
      <c r="N12" s="75"/>
      <c r="O12" s="75"/>
    </row>
    <row r="13" spans="1:15" x14ac:dyDescent="0.55000000000000004">
      <c r="A13" s="75"/>
      <c r="B13" s="75"/>
      <c r="C13" s="53" t="s">
        <v>565</v>
      </c>
      <c r="D13" s="12">
        <f>DATE(D10-4, 7, 1)</f>
        <v>42552</v>
      </c>
      <c r="E13" s="75"/>
      <c r="F13" s="75"/>
      <c r="G13" s="75"/>
      <c r="H13" s="75"/>
      <c r="I13" s="75"/>
      <c r="J13" s="75"/>
      <c r="K13" s="75"/>
      <c r="L13" s="75"/>
      <c r="M13" s="75"/>
      <c r="N13" s="75"/>
      <c r="O13" s="75"/>
    </row>
    <row r="14" spans="1:15" x14ac:dyDescent="0.55000000000000004">
      <c r="A14" s="75"/>
      <c r="B14" s="75"/>
      <c r="C14" s="53" t="s">
        <v>566</v>
      </c>
      <c r="D14" s="12">
        <f>DATE(D10-1, 7, 1)</f>
        <v>43647</v>
      </c>
      <c r="E14" s="75"/>
      <c r="F14" s="75"/>
      <c r="G14" s="75"/>
      <c r="H14" s="75"/>
      <c r="I14" s="75"/>
      <c r="J14" s="75"/>
      <c r="K14" s="75"/>
      <c r="L14" s="75"/>
      <c r="M14" s="75"/>
      <c r="N14" s="75"/>
      <c r="O14" s="75"/>
    </row>
    <row r="15" spans="1:15" x14ac:dyDescent="0.55000000000000004">
      <c r="A15" s="75"/>
      <c r="B15" s="75"/>
      <c r="C15" s="53" t="s">
        <v>567</v>
      </c>
      <c r="D15" s="12">
        <f>DATE(D10, 7, 1)</f>
        <v>44013</v>
      </c>
      <c r="E15" s="75"/>
      <c r="F15" s="75"/>
      <c r="G15" s="75"/>
      <c r="H15" s="75"/>
      <c r="I15" s="75"/>
      <c r="J15" s="75"/>
      <c r="K15" s="75"/>
      <c r="L15" s="75"/>
      <c r="M15" s="75"/>
      <c r="N15" s="75"/>
      <c r="O15" s="75"/>
    </row>
    <row r="16" spans="1:15" x14ac:dyDescent="0.55000000000000004">
      <c r="A16" s="75"/>
      <c r="B16" s="75"/>
      <c r="C16" s="53" t="s">
        <v>568</v>
      </c>
      <c r="D16" s="12">
        <f>DATE(D10+2, 6, 30)</f>
        <v>44742</v>
      </c>
      <c r="E16" s="75"/>
      <c r="F16" s="75"/>
      <c r="G16" s="75"/>
      <c r="H16" s="75"/>
      <c r="I16" s="75"/>
      <c r="J16" s="75"/>
      <c r="K16" s="75"/>
      <c r="L16" s="75"/>
      <c r="M16" s="75"/>
      <c r="N16" s="75"/>
      <c r="O16" s="75"/>
    </row>
  </sheetData>
  <mergeCells count="1">
    <mergeCell ref="C9:D9"/>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F97F49-DE19-4389-9F24-996382ACF8D4}">
  <sheetPr>
    <tabColor rgb="FFFFFF00"/>
  </sheetPr>
  <dimension ref="A1:E74"/>
  <sheetViews>
    <sheetView workbookViewId="0"/>
  </sheetViews>
  <sheetFormatPr defaultColWidth="9.15625" defaultRowHeight="14.4" x14ac:dyDescent="0.55000000000000004"/>
  <cols>
    <col min="1" max="1" width="25.68359375" style="116" bestFit="1" customWidth="1"/>
    <col min="2" max="2" width="45.41796875" style="90" customWidth="1"/>
    <col min="3" max="3" width="106" style="90" customWidth="1"/>
    <col min="4" max="4" width="85.68359375" style="91" bestFit="1" customWidth="1"/>
    <col min="5" max="5" width="61.15625" style="75" bestFit="1" customWidth="1"/>
    <col min="6" max="16384" width="9.15625" style="75"/>
  </cols>
  <sheetData>
    <row r="1" spans="1:5" x14ac:dyDescent="0.55000000000000004">
      <c r="A1" s="115" t="s">
        <v>569</v>
      </c>
      <c r="B1" s="78" t="s">
        <v>112</v>
      </c>
      <c r="C1" s="78" t="s">
        <v>570</v>
      </c>
      <c r="D1" s="79" t="s">
        <v>571</v>
      </c>
    </row>
    <row r="2" spans="1:5" ht="43.2" x14ac:dyDescent="0.55000000000000004">
      <c r="A2" s="83" t="s">
        <v>572</v>
      </c>
      <c r="B2" s="80" t="s">
        <v>573</v>
      </c>
      <c r="C2" s="80" t="s">
        <v>574</v>
      </c>
      <c r="D2" s="82" t="s">
        <v>575</v>
      </c>
    </row>
    <row r="3" spans="1:5" x14ac:dyDescent="0.55000000000000004">
      <c r="A3" s="83" t="s">
        <v>576</v>
      </c>
      <c r="B3" s="80" t="s">
        <v>577</v>
      </c>
      <c r="C3" s="80" t="s">
        <v>578</v>
      </c>
      <c r="D3" s="81"/>
    </row>
    <row r="4" spans="1:5" x14ac:dyDescent="0.55000000000000004">
      <c r="A4" s="83" t="s">
        <v>579</v>
      </c>
      <c r="B4" s="80" t="s">
        <v>579</v>
      </c>
      <c r="C4" s="80" t="s">
        <v>580</v>
      </c>
      <c r="D4" s="81"/>
    </row>
    <row r="5" spans="1:5" x14ac:dyDescent="0.55000000000000004">
      <c r="A5" s="83" t="s">
        <v>219</v>
      </c>
      <c r="B5" s="80" t="s">
        <v>581</v>
      </c>
      <c r="C5" s="86" t="s">
        <v>582</v>
      </c>
      <c r="D5" s="84" t="s">
        <v>583</v>
      </c>
    </row>
    <row r="6" spans="1:5" ht="43.2" x14ac:dyDescent="0.55000000000000004">
      <c r="A6" s="83" t="s">
        <v>219</v>
      </c>
      <c r="B6" s="80" t="s">
        <v>584</v>
      </c>
      <c r="C6" s="85" t="s">
        <v>585</v>
      </c>
      <c r="D6" s="82" t="s">
        <v>586</v>
      </c>
    </row>
    <row r="7" spans="1:5" ht="43.2" x14ac:dyDescent="0.55000000000000004">
      <c r="A7" s="83" t="s">
        <v>219</v>
      </c>
      <c r="B7" s="80" t="s">
        <v>587</v>
      </c>
      <c r="C7" s="85" t="s">
        <v>588</v>
      </c>
      <c r="D7" s="84" t="s">
        <v>583</v>
      </c>
    </row>
    <row r="8" spans="1:5" ht="43.2" x14ac:dyDescent="0.55000000000000004">
      <c r="A8" s="83" t="s">
        <v>219</v>
      </c>
      <c r="B8" s="80" t="s">
        <v>589</v>
      </c>
      <c r="C8" s="80" t="s">
        <v>590</v>
      </c>
      <c r="D8" s="82" t="s">
        <v>591</v>
      </c>
    </row>
    <row r="9" spans="1:5" ht="57.6" x14ac:dyDescent="0.55000000000000004">
      <c r="A9" s="83" t="s">
        <v>219</v>
      </c>
      <c r="B9" s="80" t="s">
        <v>592</v>
      </c>
      <c r="C9" s="80" t="s">
        <v>593</v>
      </c>
      <c r="D9" s="82" t="s">
        <v>594</v>
      </c>
    </row>
    <row r="10" spans="1:5" ht="28.8" x14ac:dyDescent="0.55000000000000004">
      <c r="A10" s="83" t="s">
        <v>219</v>
      </c>
      <c r="B10" s="80" t="s">
        <v>595</v>
      </c>
      <c r="C10" s="80" t="s">
        <v>596</v>
      </c>
      <c r="D10" s="82" t="s">
        <v>594</v>
      </c>
    </row>
    <row r="11" spans="1:5" ht="28.8" x14ac:dyDescent="0.55000000000000004">
      <c r="A11" s="83" t="s">
        <v>219</v>
      </c>
      <c r="B11" s="80" t="s">
        <v>597</v>
      </c>
      <c r="C11" s="80" t="s">
        <v>598</v>
      </c>
      <c r="D11" s="81"/>
    </row>
    <row r="12" spans="1:5" ht="43.2" x14ac:dyDescent="0.55000000000000004">
      <c r="A12" s="83" t="s">
        <v>219</v>
      </c>
      <c r="B12" s="80" t="s">
        <v>599</v>
      </c>
      <c r="C12" s="80" t="s">
        <v>600</v>
      </c>
      <c r="D12" s="84" t="s">
        <v>601</v>
      </c>
    </row>
    <row r="13" spans="1:5" ht="43.2" x14ac:dyDescent="0.55000000000000004">
      <c r="A13" s="83" t="s">
        <v>219</v>
      </c>
      <c r="B13" s="80" t="s">
        <v>602</v>
      </c>
      <c r="C13" s="80" t="s">
        <v>603</v>
      </c>
      <c r="D13" s="84" t="s">
        <v>601</v>
      </c>
    </row>
    <row r="14" spans="1:5" ht="28.8" x14ac:dyDescent="0.55000000000000004">
      <c r="A14" s="83" t="s">
        <v>219</v>
      </c>
      <c r="B14" s="80" t="s">
        <v>604</v>
      </c>
      <c r="C14" s="80" t="s">
        <v>605</v>
      </c>
      <c r="D14" s="84" t="s">
        <v>601</v>
      </c>
    </row>
    <row r="15" spans="1:5" ht="72" x14ac:dyDescent="0.55000000000000004">
      <c r="A15" s="83" t="s">
        <v>219</v>
      </c>
      <c r="B15" s="80" t="s">
        <v>606</v>
      </c>
      <c r="C15" s="80" t="s">
        <v>607</v>
      </c>
      <c r="D15" s="84" t="s">
        <v>601</v>
      </c>
    </row>
    <row r="16" spans="1:5" x14ac:dyDescent="0.55000000000000004">
      <c r="A16" s="83" t="s">
        <v>219</v>
      </c>
      <c r="B16" s="80" t="s">
        <v>608</v>
      </c>
      <c r="C16" s="85" t="s">
        <v>609</v>
      </c>
      <c r="D16" s="84" t="s">
        <v>610</v>
      </c>
      <c r="E16" s="87"/>
    </row>
    <row r="17" spans="1:5" ht="72" x14ac:dyDescent="0.55000000000000004">
      <c r="A17" s="83" t="s">
        <v>219</v>
      </c>
      <c r="B17" s="80" t="s">
        <v>611</v>
      </c>
      <c r="C17" s="80" t="s">
        <v>612</v>
      </c>
      <c r="D17" s="84" t="s">
        <v>610</v>
      </c>
      <c r="E17" s="87"/>
    </row>
    <row r="18" spans="1:5" ht="57.6" x14ac:dyDescent="0.55000000000000004">
      <c r="A18" s="83" t="s">
        <v>219</v>
      </c>
      <c r="B18" s="80" t="s">
        <v>613</v>
      </c>
      <c r="C18" s="80" t="s">
        <v>614</v>
      </c>
      <c r="D18" s="84" t="s">
        <v>610</v>
      </c>
    </row>
    <row r="19" spans="1:5" ht="57.6" x14ac:dyDescent="0.55000000000000004">
      <c r="A19" s="83" t="s">
        <v>219</v>
      </c>
      <c r="B19" s="80" t="s">
        <v>615</v>
      </c>
      <c r="C19" s="80" t="s">
        <v>616</v>
      </c>
      <c r="D19" s="84" t="s">
        <v>610</v>
      </c>
    </row>
    <row r="20" spans="1:5" ht="72" x14ac:dyDescent="0.55000000000000004">
      <c r="A20" s="83" t="s">
        <v>219</v>
      </c>
      <c r="B20" s="80" t="s">
        <v>617</v>
      </c>
      <c r="C20" s="80" t="s">
        <v>618</v>
      </c>
      <c r="D20" s="82" t="s">
        <v>619</v>
      </c>
    </row>
    <row r="21" spans="1:5" ht="43.2" x14ac:dyDescent="0.55000000000000004">
      <c r="A21" s="83" t="s">
        <v>219</v>
      </c>
      <c r="B21" s="80" t="s">
        <v>620</v>
      </c>
      <c r="C21" s="80" t="s">
        <v>621</v>
      </c>
      <c r="D21" s="82" t="s">
        <v>622</v>
      </c>
    </row>
    <row r="22" spans="1:5" ht="43.2" x14ac:dyDescent="0.55000000000000004">
      <c r="A22" s="83" t="s">
        <v>219</v>
      </c>
      <c r="B22" s="80" t="s">
        <v>623</v>
      </c>
      <c r="C22" s="80" t="s">
        <v>621</v>
      </c>
      <c r="D22" s="82" t="s">
        <v>622</v>
      </c>
    </row>
    <row r="23" spans="1:5" ht="43.2" x14ac:dyDescent="0.55000000000000004">
      <c r="A23" s="83" t="s">
        <v>219</v>
      </c>
      <c r="B23" s="80" t="s">
        <v>624</v>
      </c>
      <c r="C23" s="80" t="s">
        <v>621</v>
      </c>
      <c r="D23" s="82" t="s">
        <v>622</v>
      </c>
    </row>
    <row r="24" spans="1:5" ht="43.2" x14ac:dyDescent="0.55000000000000004">
      <c r="A24" s="83" t="s">
        <v>219</v>
      </c>
      <c r="B24" s="80" t="s">
        <v>625</v>
      </c>
      <c r="C24" s="80" t="s">
        <v>621</v>
      </c>
      <c r="D24" s="82" t="s">
        <v>622</v>
      </c>
    </row>
    <row r="25" spans="1:5" ht="43.2" x14ac:dyDescent="0.55000000000000004">
      <c r="A25" s="83" t="s">
        <v>219</v>
      </c>
      <c r="B25" s="80" t="s">
        <v>626</v>
      </c>
      <c r="C25" s="80" t="s">
        <v>621</v>
      </c>
      <c r="D25" s="82" t="s">
        <v>622</v>
      </c>
    </row>
    <row r="26" spans="1:5" ht="43.2" x14ac:dyDescent="0.55000000000000004">
      <c r="A26" s="83" t="s">
        <v>219</v>
      </c>
      <c r="B26" s="80" t="s">
        <v>627</v>
      </c>
      <c r="C26" s="80" t="s">
        <v>628</v>
      </c>
      <c r="D26" s="84" t="s">
        <v>583</v>
      </c>
    </row>
    <row r="27" spans="1:5" x14ac:dyDescent="0.55000000000000004">
      <c r="A27" s="83" t="s">
        <v>219</v>
      </c>
      <c r="B27" s="80" t="s">
        <v>629</v>
      </c>
      <c r="C27" s="85" t="s">
        <v>630</v>
      </c>
      <c r="D27" s="84" t="s">
        <v>583</v>
      </c>
    </row>
    <row r="28" spans="1:5" ht="28.8" x14ac:dyDescent="0.55000000000000004">
      <c r="A28" s="83" t="s">
        <v>219</v>
      </c>
      <c r="B28" s="80" t="s">
        <v>631</v>
      </c>
      <c r="C28" s="80" t="s">
        <v>632</v>
      </c>
      <c r="D28" s="84" t="s">
        <v>583</v>
      </c>
    </row>
    <row r="29" spans="1:5" ht="28.8" x14ac:dyDescent="0.55000000000000004">
      <c r="A29" s="83" t="s">
        <v>219</v>
      </c>
      <c r="B29" s="80" t="s">
        <v>633</v>
      </c>
      <c r="C29" s="85" t="s">
        <v>634</v>
      </c>
      <c r="D29" s="82" t="s">
        <v>635</v>
      </c>
    </row>
    <row r="30" spans="1:5" ht="43.2" x14ac:dyDescent="0.55000000000000004">
      <c r="A30" s="83" t="s">
        <v>219</v>
      </c>
      <c r="B30" s="80" t="s">
        <v>636</v>
      </c>
      <c r="C30" s="80" t="s">
        <v>637</v>
      </c>
      <c r="D30" s="84" t="s">
        <v>583</v>
      </c>
    </row>
    <row r="31" spans="1:5" x14ac:dyDescent="0.55000000000000004">
      <c r="A31" s="83" t="s">
        <v>219</v>
      </c>
      <c r="B31" s="80" t="s">
        <v>638</v>
      </c>
      <c r="C31" s="80" t="s">
        <v>639</v>
      </c>
      <c r="D31" s="84" t="s">
        <v>583</v>
      </c>
    </row>
    <row r="32" spans="1:5" x14ac:dyDescent="0.55000000000000004">
      <c r="A32" s="83" t="s">
        <v>219</v>
      </c>
      <c r="B32" s="80" t="s">
        <v>640</v>
      </c>
      <c r="C32" s="85" t="s">
        <v>641</v>
      </c>
      <c r="D32" s="84" t="s">
        <v>610</v>
      </c>
    </row>
    <row r="33" spans="1:5" ht="57.6" x14ac:dyDescent="0.55000000000000004">
      <c r="A33" s="83" t="s">
        <v>219</v>
      </c>
      <c r="B33" s="80" t="s">
        <v>152</v>
      </c>
      <c r="C33" s="80" t="s">
        <v>642</v>
      </c>
      <c r="D33" s="82" t="s">
        <v>643</v>
      </c>
    </row>
    <row r="34" spans="1:5" ht="57.6" x14ac:dyDescent="0.55000000000000004">
      <c r="A34" s="83" t="s">
        <v>219</v>
      </c>
      <c r="B34" s="80" t="s">
        <v>644</v>
      </c>
      <c r="C34" s="80" t="s">
        <v>642</v>
      </c>
      <c r="D34" s="82" t="s">
        <v>643</v>
      </c>
    </row>
    <row r="35" spans="1:5" ht="57.6" x14ac:dyDescent="0.55000000000000004">
      <c r="A35" s="83" t="s">
        <v>219</v>
      </c>
      <c r="B35" s="80" t="s">
        <v>645</v>
      </c>
      <c r="C35" s="85" t="s">
        <v>646</v>
      </c>
      <c r="D35" s="84" t="s">
        <v>610</v>
      </c>
    </row>
    <row r="36" spans="1:5" x14ac:dyDescent="0.55000000000000004">
      <c r="A36" s="83" t="s">
        <v>219</v>
      </c>
      <c r="B36" s="80" t="s">
        <v>647</v>
      </c>
      <c r="C36" s="85" t="s">
        <v>648</v>
      </c>
      <c r="D36" s="84" t="s">
        <v>610</v>
      </c>
    </row>
    <row r="37" spans="1:5" x14ac:dyDescent="0.55000000000000004">
      <c r="A37" s="83" t="s">
        <v>219</v>
      </c>
      <c r="B37" s="83" t="s">
        <v>649</v>
      </c>
      <c r="C37" s="80" t="s">
        <v>650</v>
      </c>
      <c r="D37" s="81"/>
    </row>
    <row r="38" spans="1:5" ht="28.8" x14ac:dyDescent="0.55000000000000004">
      <c r="A38" s="83" t="s">
        <v>219</v>
      </c>
      <c r="B38" s="80" t="s">
        <v>651</v>
      </c>
      <c r="C38" s="85" t="s">
        <v>652</v>
      </c>
      <c r="D38" s="81"/>
    </row>
    <row r="39" spans="1:5" x14ac:dyDescent="0.55000000000000004">
      <c r="A39" s="83" t="s">
        <v>219</v>
      </c>
      <c r="B39" s="80" t="s">
        <v>653</v>
      </c>
      <c r="C39" s="80" t="s">
        <v>654</v>
      </c>
      <c r="D39" s="81"/>
      <c r="E39" s="88"/>
    </row>
    <row r="40" spans="1:5" ht="100.8" x14ac:dyDescent="0.55000000000000004">
      <c r="A40" s="83" t="s">
        <v>219</v>
      </c>
      <c r="B40" s="80" t="s">
        <v>655</v>
      </c>
      <c r="C40" s="80" t="s">
        <v>656</v>
      </c>
      <c r="D40" s="82" t="s">
        <v>657</v>
      </c>
    </row>
    <row r="41" spans="1:5" ht="100.8" x14ac:dyDescent="0.55000000000000004">
      <c r="A41" s="83" t="s">
        <v>219</v>
      </c>
      <c r="B41" s="80" t="s">
        <v>658</v>
      </c>
      <c r="C41" s="80" t="s">
        <v>659</v>
      </c>
      <c r="D41" s="82" t="s">
        <v>657</v>
      </c>
    </row>
    <row r="42" spans="1:5" ht="100.8" x14ac:dyDescent="0.55000000000000004">
      <c r="A42" s="83" t="s">
        <v>219</v>
      </c>
      <c r="B42" s="80" t="s">
        <v>660</v>
      </c>
      <c r="C42" s="80" t="s">
        <v>661</v>
      </c>
      <c r="D42" s="82" t="s">
        <v>657</v>
      </c>
    </row>
    <row r="43" spans="1:5" ht="57.6" x14ac:dyDescent="0.55000000000000004">
      <c r="A43" s="83" t="s">
        <v>219</v>
      </c>
      <c r="B43" s="80" t="s">
        <v>662</v>
      </c>
      <c r="C43" s="80" t="s">
        <v>663</v>
      </c>
      <c r="D43" s="82" t="s">
        <v>664</v>
      </c>
    </row>
    <row r="44" spans="1:5" ht="57.6" x14ac:dyDescent="0.55000000000000004">
      <c r="A44" s="83" t="s">
        <v>219</v>
      </c>
      <c r="B44" s="80" t="s">
        <v>665</v>
      </c>
      <c r="C44" s="80" t="s">
        <v>666</v>
      </c>
      <c r="D44" s="82" t="s">
        <v>664</v>
      </c>
    </row>
    <row r="45" spans="1:5" ht="57.6" x14ac:dyDescent="0.55000000000000004">
      <c r="A45" s="83" t="s">
        <v>219</v>
      </c>
      <c r="B45" s="80" t="s">
        <v>667</v>
      </c>
      <c r="C45" s="80" t="s">
        <v>668</v>
      </c>
      <c r="D45" s="82" t="s">
        <v>664</v>
      </c>
    </row>
    <row r="46" spans="1:5" ht="57.6" x14ac:dyDescent="0.55000000000000004">
      <c r="A46" s="83" t="s">
        <v>219</v>
      </c>
      <c r="B46" s="80" t="s">
        <v>669</v>
      </c>
      <c r="C46" s="80" t="s">
        <v>670</v>
      </c>
      <c r="D46" s="82" t="s">
        <v>664</v>
      </c>
    </row>
    <row r="47" spans="1:5" ht="57.6" x14ac:dyDescent="0.55000000000000004">
      <c r="A47" s="83" t="s">
        <v>219</v>
      </c>
      <c r="B47" s="80" t="s">
        <v>671</v>
      </c>
      <c r="C47" s="80" t="s">
        <v>672</v>
      </c>
      <c r="D47" s="82" t="s">
        <v>664</v>
      </c>
    </row>
    <row r="48" spans="1:5" ht="57.6" x14ac:dyDescent="0.55000000000000004">
      <c r="A48" s="83" t="s">
        <v>219</v>
      </c>
      <c r="B48" s="80" t="s">
        <v>673</v>
      </c>
      <c r="C48" s="80" t="s">
        <v>674</v>
      </c>
      <c r="D48" s="82" t="s">
        <v>664</v>
      </c>
    </row>
    <row r="49" spans="1:4" ht="28.8" x14ac:dyDescent="0.55000000000000004">
      <c r="A49" s="83" t="s">
        <v>219</v>
      </c>
      <c r="B49" s="83" t="s">
        <v>675</v>
      </c>
      <c r="C49" s="80" t="s">
        <v>676</v>
      </c>
      <c r="D49" s="82" t="s">
        <v>664</v>
      </c>
    </row>
    <row r="50" spans="1:4" ht="28.8" x14ac:dyDescent="0.55000000000000004">
      <c r="A50" s="83" t="s">
        <v>219</v>
      </c>
      <c r="B50" s="80" t="s">
        <v>677</v>
      </c>
      <c r="C50" s="80" t="s">
        <v>678</v>
      </c>
      <c r="D50" s="82" t="s">
        <v>657</v>
      </c>
    </row>
    <row r="51" spans="1:4" ht="43.2" x14ac:dyDescent="0.55000000000000004">
      <c r="A51" s="83" t="s">
        <v>219</v>
      </c>
      <c r="B51" s="83" t="s">
        <v>679</v>
      </c>
      <c r="C51" s="80" t="s">
        <v>680</v>
      </c>
      <c r="D51" s="82" t="s">
        <v>657</v>
      </c>
    </row>
    <row r="52" spans="1:4" ht="43.2" x14ac:dyDescent="0.55000000000000004">
      <c r="A52" s="83" t="s">
        <v>219</v>
      </c>
      <c r="B52" s="80" t="s">
        <v>681</v>
      </c>
      <c r="C52" s="80" t="s">
        <v>682</v>
      </c>
      <c r="D52" s="89" t="s">
        <v>610</v>
      </c>
    </row>
    <row r="53" spans="1:4" ht="43.2" x14ac:dyDescent="0.55000000000000004">
      <c r="A53" s="83" t="s">
        <v>219</v>
      </c>
      <c r="B53" s="80" t="s">
        <v>683</v>
      </c>
      <c r="C53" s="80" t="s">
        <v>684</v>
      </c>
      <c r="D53" s="89" t="s">
        <v>610</v>
      </c>
    </row>
    <row r="54" spans="1:4" ht="72" x14ac:dyDescent="0.55000000000000004">
      <c r="A54" s="83" t="s">
        <v>219</v>
      </c>
      <c r="B54" s="80" t="s">
        <v>685</v>
      </c>
      <c r="C54" s="80" t="s">
        <v>686</v>
      </c>
      <c r="D54" s="82" t="s">
        <v>687</v>
      </c>
    </row>
    <row r="55" spans="1:4" x14ac:dyDescent="0.55000000000000004">
      <c r="A55" s="83" t="s">
        <v>688</v>
      </c>
      <c r="B55" s="80" t="s">
        <v>689</v>
      </c>
      <c r="C55" s="80" t="s">
        <v>690</v>
      </c>
      <c r="D55" s="82" t="s">
        <v>657</v>
      </c>
    </row>
    <row r="56" spans="1:4" ht="43.2" x14ac:dyDescent="0.55000000000000004">
      <c r="A56" s="83" t="s">
        <v>691</v>
      </c>
      <c r="B56" s="80" t="s">
        <v>692</v>
      </c>
      <c r="C56" s="80" t="s">
        <v>693</v>
      </c>
      <c r="D56" s="82" t="s">
        <v>657</v>
      </c>
    </row>
    <row r="57" spans="1:4" ht="43.2" x14ac:dyDescent="0.55000000000000004">
      <c r="A57" s="83" t="s">
        <v>691</v>
      </c>
      <c r="B57" s="80" t="s">
        <v>694</v>
      </c>
      <c r="C57" s="80" t="s">
        <v>680</v>
      </c>
      <c r="D57" s="82" t="s">
        <v>657</v>
      </c>
    </row>
    <row r="58" spans="1:4" ht="43.2" x14ac:dyDescent="0.55000000000000004">
      <c r="A58" s="83" t="s">
        <v>691</v>
      </c>
      <c r="B58" s="80" t="s">
        <v>695</v>
      </c>
      <c r="C58" s="80" t="s">
        <v>696</v>
      </c>
      <c r="D58" s="81"/>
    </row>
    <row r="59" spans="1:4" ht="43.2" x14ac:dyDescent="0.55000000000000004">
      <c r="A59" s="83" t="s">
        <v>697</v>
      </c>
      <c r="B59" s="80" t="s">
        <v>698</v>
      </c>
      <c r="C59" s="80" t="s">
        <v>699</v>
      </c>
      <c r="D59" s="82" t="s">
        <v>657</v>
      </c>
    </row>
    <row r="60" spans="1:4" ht="43.2" x14ac:dyDescent="0.55000000000000004">
      <c r="A60" s="83" t="s">
        <v>697</v>
      </c>
      <c r="B60" s="80" t="s">
        <v>700</v>
      </c>
      <c r="C60" s="80" t="s">
        <v>701</v>
      </c>
      <c r="D60" s="82" t="s">
        <v>657</v>
      </c>
    </row>
    <row r="61" spans="1:4" ht="43.2" x14ac:dyDescent="0.55000000000000004">
      <c r="A61" s="83" t="s">
        <v>697</v>
      </c>
      <c r="B61" s="80" t="s">
        <v>702</v>
      </c>
      <c r="C61" s="80" t="s">
        <v>703</v>
      </c>
      <c r="D61" s="82" t="s">
        <v>657</v>
      </c>
    </row>
    <row r="62" spans="1:4" ht="43.2" x14ac:dyDescent="0.55000000000000004">
      <c r="A62" s="83" t="s">
        <v>697</v>
      </c>
      <c r="B62" s="80" t="s">
        <v>704</v>
      </c>
      <c r="C62" s="80" t="s">
        <v>705</v>
      </c>
      <c r="D62" s="82" t="s">
        <v>657</v>
      </c>
    </row>
    <row r="63" spans="1:4" ht="43.2" x14ac:dyDescent="0.55000000000000004">
      <c r="A63" s="83" t="s">
        <v>697</v>
      </c>
      <c r="B63" s="80" t="s">
        <v>706</v>
      </c>
      <c r="C63" s="80" t="s">
        <v>707</v>
      </c>
      <c r="D63" s="82" t="s">
        <v>657</v>
      </c>
    </row>
    <row r="64" spans="1:4" ht="43.2" x14ac:dyDescent="0.55000000000000004">
      <c r="A64" s="83" t="s">
        <v>697</v>
      </c>
      <c r="B64" s="80" t="s">
        <v>708</v>
      </c>
      <c r="C64" s="80" t="s">
        <v>709</v>
      </c>
      <c r="D64" s="82" t="s">
        <v>657</v>
      </c>
    </row>
    <row r="65" spans="1:4" ht="43.2" x14ac:dyDescent="0.55000000000000004">
      <c r="A65" s="83" t="s">
        <v>697</v>
      </c>
      <c r="B65" s="80" t="s">
        <v>710</v>
      </c>
      <c r="C65" s="80" t="s">
        <v>711</v>
      </c>
      <c r="D65" s="82" t="s">
        <v>657</v>
      </c>
    </row>
    <row r="66" spans="1:4" ht="43.2" x14ac:dyDescent="0.55000000000000004">
      <c r="A66" s="83" t="s">
        <v>697</v>
      </c>
      <c r="B66" s="80" t="s">
        <v>712</v>
      </c>
      <c r="C66" s="80" t="s">
        <v>713</v>
      </c>
      <c r="D66" s="82" t="s">
        <v>657</v>
      </c>
    </row>
    <row r="67" spans="1:4" ht="28.8" x14ac:dyDescent="0.55000000000000004">
      <c r="A67" s="83" t="s">
        <v>697</v>
      </c>
      <c r="B67" s="80" t="s">
        <v>714</v>
      </c>
      <c r="C67" s="80" t="s">
        <v>715</v>
      </c>
      <c r="D67" s="82" t="s">
        <v>657</v>
      </c>
    </row>
    <row r="68" spans="1:4" ht="28.8" x14ac:dyDescent="0.55000000000000004">
      <c r="A68" s="83" t="s">
        <v>697</v>
      </c>
      <c r="B68" s="80" t="s">
        <v>716</v>
      </c>
      <c r="C68" s="80" t="s">
        <v>717</v>
      </c>
      <c r="D68" s="82" t="s">
        <v>657</v>
      </c>
    </row>
    <row r="69" spans="1:4" ht="28.8" x14ac:dyDescent="0.55000000000000004">
      <c r="A69" s="83" t="s">
        <v>697</v>
      </c>
      <c r="B69" s="80" t="s">
        <v>718</v>
      </c>
      <c r="C69" s="80" t="s">
        <v>719</v>
      </c>
      <c r="D69" s="82" t="s">
        <v>657</v>
      </c>
    </row>
    <row r="74" spans="1:4" x14ac:dyDescent="0.55000000000000004">
      <c r="B74" s="92"/>
    </row>
  </sheetData>
  <hyperlinks>
    <hyperlink ref="D2" r:id="rId1" xr:uid="{80326FE3-3380-4C72-9ED6-CA6FCC3F81C8}"/>
    <hyperlink ref="D57" r:id="rId2" xr:uid="{AB5814B1-0A6E-4B6D-92EA-B1DF05DC9B47}"/>
    <hyperlink ref="D56" r:id="rId3" xr:uid="{176B4ED8-6584-4D6B-B942-83F3F7FA3781}"/>
    <hyperlink ref="D40" r:id="rId4" xr:uid="{F5EA4E1F-CD26-4531-824B-A36649F29DE0}"/>
    <hyperlink ref="D41" r:id="rId5" xr:uid="{FAE6C6D5-016D-4112-B84E-38D728013402}"/>
    <hyperlink ref="D42" r:id="rId6" xr:uid="{324CE8D7-DA7A-47AF-98F3-A0A0BF18B3F9}"/>
    <hyperlink ref="D50" r:id="rId7" xr:uid="{2FDE9CDD-7324-4C34-8BB9-82E7B670150D}"/>
    <hyperlink ref="D59" r:id="rId8" xr:uid="{0D608E80-FB88-4D12-91E9-1C90013529AB}"/>
    <hyperlink ref="D67" r:id="rId9" xr:uid="{950D081C-52F4-49B2-AE45-A574B0260A19}"/>
    <hyperlink ref="D51" r:id="rId10" xr:uid="{F692390F-0AA5-4D21-BE30-DC23CBDC4CE2}"/>
    <hyperlink ref="D55" r:id="rId11" xr:uid="{B76BB7F3-C8D7-4112-B295-C84B8D477274}"/>
    <hyperlink ref="D21" r:id="rId12" xr:uid="{FF7E5F14-6818-47B7-B1A5-5C3EC32599AF}"/>
    <hyperlink ref="D22" r:id="rId13" xr:uid="{AB0D7D82-0A23-4414-8AC4-845A113CC9E5}"/>
    <hyperlink ref="D23" r:id="rId14" xr:uid="{B9BFBEEC-C5B8-402A-9D9D-0B4199AF8FFA}"/>
    <hyperlink ref="D24" r:id="rId15" xr:uid="{F6A5769D-AEDC-4994-84F3-DE6465DB9DC8}"/>
    <hyperlink ref="D25" r:id="rId16" xr:uid="{AF357936-F449-4694-933A-DA341A5C4F21}"/>
    <hyperlink ref="D43" r:id="rId17" xr:uid="{264214C5-A9C0-4FA6-B14A-794FAE840117}"/>
    <hyperlink ref="D9" r:id="rId18" xr:uid="{23530994-4935-481A-9144-AF93FC33F99C}"/>
    <hyperlink ref="D10" r:id="rId19" xr:uid="{0741F504-B8BE-45B0-B328-EF88D84BE1B8}"/>
    <hyperlink ref="D6" r:id="rId20" xr:uid="{AA65D2E3-D81B-4EA3-B38D-91FC033BA8F7}"/>
    <hyperlink ref="D54" r:id="rId21" xr:uid="{AC2144BA-498E-4A3F-BEF7-C20B69658D16}"/>
    <hyperlink ref="D29" r:id="rId22" xr:uid="{533DBF1D-3F52-4B1F-89AE-CB32010A7A54}"/>
    <hyperlink ref="D8" r:id="rId23" xr:uid="{4A55D679-8681-4AD8-AF04-6E69E6DB77F0}"/>
    <hyperlink ref="D33" r:id="rId24" xr:uid="{23D60C85-35B2-4A2F-9975-3B31D05DEC30}"/>
    <hyperlink ref="D34" r:id="rId25" xr:uid="{7F195A56-9147-484E-B143-444D902A1E0F}"/>
    <hyperlink ref="D20" r:id="rId26" xr:uid="{0A39E5E8-2CF4-4976-B06A-F1DE2FFA0664}"/>
    <hyperlink ref="D31" r:id="rId27" xr:uid="{7829BCA9-DC12-49BA-940D-CE0AFC4EB2BE}"/>
    <hyperlink ref="D28" r:id="rId28" xr:uid="{49AA0DC0-D51C-49FF-AAF5-F94F494C6EE8}"/>
    <hyperlink ref="D27" r:id="rId29" xr:uid="{4578F2D5-59EB-4934-8A52-F3C92AF1FC47}"/>
    <hyperlink ref="D30" r:id="rId30" xr:uid="{BD9CAC49-E57E-4B36-BC6C-8A7B90F804B4}"/>
    <hyperlink ref="D26" r:id="rId31" xr:uid="{BB526629-F700-4C9B-8624-8A4EB6F7E5AB}"/>
    <hyperlink ref="D5" r:id="rId32" xr:uid="{84FB363D-C1EA-4630-86FB-AA84BA2786A2}"/>
    <hyperlink ref="D7" r:id="rId33" xr:uid="{CF74B08B-5428-467D-AED3-DDED6C9BC26F}"/>
    <hyperlink ref="D16" r:id="rId34" xr:uid="{D33432DE-B346-4435-841E-F3D3C92FD818}"/>
    <hyperlink ref="D32" r:id="rId35" xr:uid="{5E1AE48B-9E71-4BFB-ABDA-7A2038B73D0A}"/>
    <hyperlink ref="D36" r:id="rId36" xr:uid="{8A2A7C74-B156-481E-A8A9-79FADF04C974}"/>
    <hyperlink ref="D35" r:id="rId37" xr:uid="{C9C0583D-81B9-46E2-868C-C24C4F490DBD}"/>
    <hyperlink ref="D12" r:id="rId38" xr:uid="{F07B2EB5-FE27-4C70-9146-DB8D5DCE8001}"/>
    <hyperlink ref="D25:D27" r:id="rId39" display="https://www.dec.ny.gov/chemical/96777.html" xr:uid="{C1998E9A-D7A9-4F9D-96B1-6A87F94D40BA}"/>
    <hyperlink ref="D17" r:id="rId40" xr:uid="{D2CE1BE4-5636-4988-8082-13EBAD035D83}"/>
    <hyperlink ref="D18" r:id="rId41" xr:uid="{6D30FE4A-2CD8-452A-B49E-B687B0D608B8}"/>
    <hyperlink ref="D19" r:id="rId42" xr:uid="{7EE65A94-F6E0-46B3-9F1B-AC7E67B52357}"/>
    <hyperlink ref="D52" r:id="rId43" xr:uid="{314E502B-3D67-4675-ADA3-2EDA1158FB9C}"/>
    <hyperlink ref="D53" r:id="rId44" xr:uid="{4A24A3BD-EAD6-4373-A74E-852CDE79F3F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47</vt:i4>
      </vt:variant>
    </vt:vector>
  </HeadingPairs>
  <TitlesOfParts>
    <vt:vector size="57" baseType="lpstr">
      <vt:lpstr>CBP Instructions</vt:lpstr>
      <vt:lpstr>FAQs</vt:lpstr>
      <vt:lpstr>BMP Records</vt:lpstr>
      <vt:lpstr>Historical Comparison</vt:lpstr>
      <vt:lpstr>Jurisdiction Reference</vt:lpstr>
      <vt:lpstr>Static Lookups</vt:lpstr>
      <vt:lpstr>Chesapeake Bay Land Use</vt:lpstr>
      <vt:lpstr>(H) Value Validation</vt:lpstr>
      <vt:lpstr>Chesapeake Bay BMP Definitions</vt:lpstr>
      <vt:lpstr>BMP List</vt:lpstr>
      <vt:lpstr>_2yr_End</vt:lpstr>
      <vt:lpstr>_2yr_Start</vt:lpstr>
      <vt:lpstr>_FYEnd</vt:lpstr>
      <vt:lpstr>_FYStart</vt:lpstr>
      <vt:lpstr>AgencyCode</vt:lpstr>
      <vt:lpstr>All_BMPStatus</vt:lpstr>
      <vt:lpstr>BMP_Unit</vt:lpstr>
      <vt:lpstr>BMPName</vt:lpstr>
      <vt:lpstr>BMPStatus</vt:lpstr>
      <vt:lpstr>CB_Land_Use</vt:lpstr>
      <vt:lpstr>County</vt:lpstr>
      <vt:lpstr>DEC_Region</vt:lpstr>
      <vt:lpstr>FEDSTATE</vt:lpstr>
      <vt:lpstr>InspectionStatus</vt:lpstr>
      <vt:lpstr>Land_Use</vt:lpstr>
      <vt:lpstr>Maintenance</vt:lpstr>
      <vt:lpstr>NY_Ownership</vt:lpstr>
      <vt:lpstr>NY_SiteName</vt:lpstr>
      <vt:lpstr>'BMP Records'!Print_Area</vt:lpstr>
      <vt:lpstr>'CBP Instructions'!Print_Area</vt:lpstr>
      <vt:lpstr>'Historical Comparison'!Print_Area</vt:lpstr>
      <vt:lpstr>'Jurisdiction Reference'!Print_Area</vt:lpstr>
      <vt:lpstr>'BMP Records'!Print_Titles</vt:lpstr>
      <vt:lpstr>'CBP Instructions'!Print_Titles</vt:lpstr>
      <vt:lpstr>'Jurisdiction Reference'!Print_Titles</vt:lpstr>
      <vt:lpstr>StatusOfTMDL</vt:lpstr>
      <vt:lpstr>Val_DateMax</vt:lpstr>
      <vt:lpstr>Val_DateMin</vt:lpstr>
      <vt:lpstr>Val_FIPSMax</vt:lpstr>
      <vt:lpstr>Val_FIPSMin</vt:lpstr>
      <vt:lpstr>Val_HUC12Max</vt:lpstr>
      <vt:lpstr>Val_HUC12Min</vt:lpstr>
      <vt:lpstr>Val_HUC8Max</vt:lpstr>
      <vt:lpstr>Val_HUC8Min</vt:lpstr>
      <vt:lpstr>Val_InspExp</vt:lpstr>
      <vt:lpstr>Val_InspInit</vt:lpstr>
      <vt:lpstr>Val_LatMax</vt:lpstr>
      <vt:lpstr>Val_LatMin</vt:lpstr>
      <vt:lpstr>Val_LongMax</vt:lpstr>
      <vt:lpstr>Val_LongMin</vt:lpstr>
      <vt:lpstr>Val_PhoneMax</vt:lpstr>
      <vt:lpstr>Val_PhoneMin</vt:lpstr>
      <vt:lpstr>Val_YearMax</vt:lpstr>
      <vt:lpstr>Val_YearMin</vt:lpstr>
      <vt:lpstr>Val_ZipMax</vt:lpstr>
      <vt:lpstr>Val_ZipMin</vt:lpstr>
      <vt:lpstr>YesNo</vt:lpstr>
    </vt:vector>
  </TitlesOfParts>
  <Manager/>
  <Company>Tetra Tech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Hart, Eugenia</dc:creator>
  <cp:keywords/>
  <dc:description/>
  <cp:lastModifiedBy>Stephanie MacDurmon</cp:lastModifiedBy>
  <cp:revision/>
  <dcterms:created xsi:type="dcterms:W3CDTF">2016-04-28T14:10:32Z</dcterms:created>
  <dcterms:modified xsi:type="dcterms:W3CDTF">2020-08-31T20:13:44Z</dcterms:modified>
  <cp:category/>
  <cp:contentStatus/>
</cp:coreProperties>
</file>