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ivia\Documents\Projects\"/>
    </mc:Choice>
  </mc:AlternateContent>
  <bookViews>
    <workbookView xWindow="0" yWindow="0" windowWidth="28800" windowHeight="13020"/>
  </bookViews>
  <sheets>
    <sheet name="All states nitrogen" sheetId="15" r:id="rId1"/>
    <sheet name="All states phosphorus" sheetId="16" r:id="rId2"/>
    <sheet name="DE" sheetId="7" r:id="rId3"/>
    <sheet name="MD" sheetId="9" r:id="rId4"/>
    <sheet name="NY" sheetId="10" r:id="rId5"/>
    <sheet name="PA" sheetId="11" r:id="rId6"/>
    <sheet name="VA" sheetId="12" r:id="rId7"/>
    <sheet name="WV" sheetId="13" r:id="rId8"/>
    <sheet name="Raw data" sheetId="6" r:id="rId9"/>
  </sheets>
  <definedNames>
    <definedName name="_xlnm._FilterDatabase" localSheetId="8" hidden="1">'Raw data'!$B$2:$E$199</definedName>
  </definedNames>
  <calcPr calcId="179017"/>
</workbook>
</file>

<file path=xl/calcChain.xml><?xml version="1.0" encoding="utf-8"?>
<calcChain xmlns="http://schemas.openxmlformats.org/spreadsheetml/2006/main">
  <c r="L13" i="16" l="1"/>
  <c r="L12" i="16"/>
  <c r="L11" i="16"/>
  <c r="L10" i="16"/>
  <c r="L9" i="16"/>
  <c r="H13" i="16"/>
  <c r="H12" i="16"/>
  <c r="H11" i="16"/>
  <c r="H10" i="16"/>
  <c r="I10" i="16" s="1"/>
  <c r="J10" i="16" s="1"/>
  <c r="H9" i="16"/>
  <c r="D13" i="16"/>
  <c r="D12" i="16"/>
  <c r="D11" i="16"/>
  <c r="D10" i="16"/>
  <c r="D9" i="16"/>
  <c r="L7" i="16"/>
  <c r="H7" i="16"/>
  <c r="D7" i="16"/>
  <c r="N201" i="6"/>
  <c r="M201" i="6"/>
  <c r="K201" i="6"/>
  <c r="J201" i="6"/>
  <c r="H201" i="6"/>
  <c r="G201" i="6"/>
  <c r="E201" i="6"/>
  <c r="D201" i="6"/>
  <c r="B7" i="16"/>
  <c r="B13" i="16"/>
  <c r="B12" i="16"/>
  <c r="B11" i="16"/>
  <c r="B10" i="16"/>
  <c r="B9" i="16"/>
  <c r="I13" i="16"/>
  <c r="J13" i="16" s="1"/>
  <c r="M12" i="16"/>
  <c r="N12" i="16" s="1"/>
  <c r="I12" i="16"/>
  <c r="J12" i="16" s="1"/>
  <c r="E12" i="16"/>
  <c r="F12" i="16" s="1"/>
  <c r="M10" i="16"/>
  <c r="N10" i="16" s="1"/>
  <c r="E10" i="16"/>
  <c r="F10" i="16" s="1"/>
  <c r="I9" i="16"/>
  <c r="J9" i="16" s="1"/>
  <c r="I11" i="16" l="1"/>
  <c r="J11" i="16" s="1"/>
  <c r="I7" i="16"/>
  <c r="J7" i="16" s="1"/>
  <c r="M7" i="16"/>
  <c r="N7" i="16" s="1"/>
  <c r="M9" i="16"/>
  <c r="N9" i="16" s="1"/>
  <c r="M11" i="16"/>
  <c r="N11" i="16" s="1"/>
  <c r="M13" i="16"/>
  <c r="N13" i="16" s="1"/>
  <c r="E7" i="16"/>
  <c r="E9" i="16"/>
  <c r="E11" i="16"/>
  <c r="E13" i="16"/>
  <c r="C23" i="13"/>
  <c r="E23" i="13"/>
  <c r="F23" i="13" s="1"/>
  <c r="G23" i="13" s="1"/>
  <c r="I23" i="13"/>
  <c r="J23" i="13" s="1"/>
  <c r="K23" i="13" s="1"/>
  <c r="M23" i="13"/>
  <c r="N23" i="13" s="1"/>
  <c r="O23" i="13" s="1"/>
  <c r="C24" i="13"/>
  <c r="E24" i="13"/>
  <c r="F24" i="13" s="1"/>
  <c r="G24" i="13" s="1"/>
  <c r="I24" i="13"/>
  <c r="J24" i="13"/>
  <c r="K24" i="13" s="1"/>
  <c r="M24" i="13"/>
  <c r="N24" i="13" s="1"/>
  <c r="O24" i="13" s="1"/>
  <c r="C25" i="13"/>
  <c r="E25" i="13"/>
  <c r="F25" i="13" s="1"/>
  <c r="G25" i="13" s="1"/>
  <c r="I25" i="13"/>
  <c r="J25" i="13"/>
  <c r="K25" i="13" s="1"/>
  <c r="M25" i="13"/>
  <c r="N25" i="13" s="1"/>
  <c r="O25" i="13" s="1"/>
  <c r="C26" i="13"/>
  <c r="E26" i="13"/>
  <c r="F26" i="13" s="1"/>
  <c r="G26" i="13" s="1"/>
  <c r="I26" i="13"/>
  <c r="J26" i="13"/>
  <c r="K26" i="13" s="1"/>
  <c r="M26" i="13"/>
  <c r="N26" i="13" s="1"/>
  <c r="O26" i="13" s="1"/>
  <c r="C27" i="13"/>
  <c r="E27" i="13"/>
  <c r="F27" i="13" s="1"/>
  <c r="G27" i="13" s="1"/>
  <c r="I27" i="13"/>
  <c r="J27" i="13"/>
  <c r="K27" i="13" s="1"/>
  <c r="M27" i="13"/>
  <c r="N27" i="13" s="1"/>
  <c r="O27" i="13" s="1"/>
  <c r="C28" i="13"/>
  <c r="E28" i="13"/>
  <c r="F28" i="13" s="1"/>
  <c r="G28" i="13" s="1"/>
  <c r="I28" i="13"/>
  <c r="J28" i="13"/>
  <c r="K28" i="13" s="1"/>
  <c r="M28" i="13"/>
  <c r="N28" i="13" s="1"/>
  <c r="O28" i="13" s="1"/>
  <c r="C29" i="13"/>
  <c r="E29" i="13"/>
  <c r="F29" i="13" s="1"/>
  <c r="G29" i="13" s="1"/>
  <c r="I29" i="13"/>
  <c r="J29" i="13"/>
  <c r="K29" i="13" s="1"/>
  <c r="M29" i="13"/>
  <c r="N29" i="13" s="1"/>
  <c r="O29" i="13" s="1"/>
  <c r="C30" i="13"/>
  <c r="E30" i="13"/>
  <c r="F30" i="13" s="1"/>
  <c r="G30" i="13" s="1"/>
  <c r="I30" i="13"/>
  <c r="J30" i="13"/>
  <c r="K30" i="13" s="1"/>
  <c r="M30" i="13"/>
  <c r="N30" i="13" s="1"/>
  <c r="O30" i="13" s="1"/>
  <c r="C31" i="13"/>
  <c r="E31" i="13"/>
  <c r="F31" i="13" s="1"/>
  <c r="G31" i="13" s="1"/>
  <c r="I31" i="13"/>
  <c r="J31" i="13"/>
  <c r="K31" i="13" s="1"/>
  <c r="M31" i="13"/>
  <c r="N31" i="13" s="1"/>
  <c r="O31" i="13" s="1"/>
  <c r="C32" i="13"/>
  <c r="E32" i="13"/>
  <c r="F32" i="13" s="1"/>
  <c r="G32" i="13" s="1"/>
  <c r="I32" i="13"/>
  <c r="J32" i="13"/>
  <c r="K32" i="13" s="1"/>
  <c r="M32" i="13"/>
  <c r="N32" i="13" s="1"/>
  <c r="O32" i="13" s="1"/>
  <c r="M22" i="13"/>
  <c r="I22" i="13"/>
  <c r="I20" i="13" s="1"/>
  <c r="E22" i="13"/>
  <c r="C22" i="13"/>
  <c r="F22" i="13"/>
  <c r="G22" i="13" s="1"/>
  <c r="C20" i="13"/>
  <c r="B32" i="13"/>
  <c r="B31" i="13"/>
  <c r="B30" i="13"/>
  <c r="B29" i="13"/>
  <c r="B28" i="13"/>
  <c r="B27" i="13"/>
  <c r="B26" i="13"/>
  <c r="B25" i="13"/>
  <c r="B24" i="13"/>
  <c r="B23" i="13"/>
  <c r="B22" i="13"/>
  <c r="B20" i="13"/>
  <c r="C108" i="12"/>
  <c r="E108" i="12"/>
  <c r="F108" i="12"/>
  <c r="G108" i="12"/>
  <c r="I108" i="12"/>
  <c r="J108" i="12" s="1"/>
  <c r="K108" i="12" s="1"/>
  <c r="M108" i="12"/>
  <c r="N108" i="12" s="1"/>
  <c r="O108" i="12" s="1"/>
  <c r="C109" i="12"/>
  <c r="E109" i="12"/>
  <c r="F109" i="12" s="1"/>
  <c r="G109" i="12" s="1"/>
  <c r="I109" i="12"/>
  <c r="J109" i="12"/>
  <c r="K109" i="12" s="1"/>
  <c r="M109" i="12"/>
  <c r="N109" i="12"/>
  <c r="O109" i="12"/>
  <c r="C110" i="12"/>
  <c r="E110" i="12"/>
  <c r="F110" i="12"/>
  <c r="G110" i="12"/>
  <c r="I110" i="12"/>
  <c r="J110" i="12" s="1"/>
  <c r="K110" i="12" s="1"/>
  <c r="M110" i="12"/>
  <c r="N110" i="12" s="1"/>
  <c r="O110" i="12" s="1"/>
  <c r="C111" i="12"/>
  <c r="E111" i="12"/>
  <c r="F111" i="12" s="1"/>
  <c r="G111" i="12" s="1"/>
  <c r="I111" i="12"/>
  <c r="J111" i="12"/>
  <c r="K111" i="12" s="1"/>
  <c r="M111" i="12"/>
  <c r="N111" i="12"/>
  <c r="O111" i="12"/>
  <c r="C112" i="12"/>
  <c r="E112" i="12"/>
  <c r="F112" i="12"/>
  <c r="G112" i="12"/>
  <c r="I112" i="12"/>
  <c r="J112" i="12" s="1"/>
  <c r="K112" i="12" s="1"/>
  <c r="M112" i="12"/>
  <c r="N112" i="12" s="1"/>
  <c r="O112" i="12" s="1"/>
  <c r="C113" i="12"/>
  <c r="E113" i="12"/>
  <c r="F113" i="12" s="1"/>
  <c r="G113" i="12" s="1"/>
  <c r="I113" i="12"/>
  <c r="J113" i="12"/>
  <c r="K113" i="12" s="1"/>
  <c r="M113" i="12"/>
  <c r="N113" i="12"/>
  <c r="O113" i="12"/>
  <c r="C114" i="12"/>
  <c r="E114" i="12"/>
  <c r="F114" i="12"/>
  <c r="G114" i="12"/>
  <c r="I114" i="12"/>
  <c r="J114" i="12" s="1"/>
  <c r="K114" i="12" s="1"/>
  <c r="M114" i="12"/>
  <c r="N114" i="12" s="1"/>
  <c r="O114" i="12" s="1"/>
  <c r="C115" i="12"/>
  <c r="E115" i="12"/>
  <c r="F115" i="12" s="1"/>
  <c r="G115" i="12" s="1"/>
  <c r="I115" i="12"/>
  <c r="J115" i="12"/>
  <c r="K115" i="12" s="1"/>
  <c r="M115" i="12"/>
  <c r="N115" i="12"/>
  <c r="O115" i="12"/>
  <c r="C116" i="12"/>
  <c r="E116" i="12"/>
  <c r="F116" i="12"/>
  <c r="G116" i="12"/>
  <c r="I116" i="12"/>
  <c r="J116" i="12" s="1"/>
  <c r="K116" i="12" s="1"/>
  <c r="M116" i="12"/>
  <c r="N116" i="12" s="1"/>
  <c r="O116" i="12" s="1"/>
  <c r="C117" i="12"/>
  <c r="E117" i="12"/>
  <c r="F117" i="12" s="1"/>
  <c r="G117" i="12" s="1"/>
  <c r="I117" i="12"/>
  <c r="J117" i="12"/>
  <c r="K117" i="12" s="1"/>
  <c r="M117" i="12"/>
  <c r="N117" i="12"/>
  <c r="O117" i="12"/>
  <c r="C118" i="12"/>
  <c r="E118" i="12"/>
  <c r="F118" i="12"/>
  <c r="G118" i="12"/>
  <c r="I118" i="12"/>
  <c r="J118" i="12" s="1"/>
  <c r="K118" i="12" s="1"/>
  <c r="M118" i="12"/>
  <c r="N118" i="12" s="1"/>
  <c r="O118" i="12" s="1"/>
  <c r="C119" i="12"/>
  <c r="E119" i="12"/>
  <c r="F119" i="12" s="1"/>
  <c r="G119" i="12" s="1"/>
  <c r="I119" i="12"/>
  <c r="J119" i="12"/>
  <c r="K119" i="12" s="1"/>
  <c r="M119" i="12"/>
  <c r="N119" i="12"/>
  <c r="O119" i="12"/>
  <c r="C120" i="12"/>
  <c r="E120" i="12"/>
  <c r="F120" i="12"/>
  <c r="G120" i="12"/>
  <c r="I120" i="12"/>
  <c r="J120" i="12" s="1"/>
  <c r="K120" i="12" s="1"/>
  <c r="M120" i="12"/>
  <c r="N120" i="12" s="1"/>
  <c r="O120" i="12" s="1"/>
  <c r="C121" i="12"/>
  <c r="E121" i="12"/>
  <c r="F121" i="12" s="1"/>
  <c r="G121" i="12" s="1"/>
  <c r="I121" i="12"/>
  <c r="J121" i="12"/>
  <c r="K121" i="12" s="1"/>
  <c r="M121" i="12"/>
  <c r="N121" i="12"/>
  <c r="O121" i="12"/>
  <c r="C122" i="12"/>
  <c r="E122" i="12"/>
  <c r="F122" i="12"/>
  <c r="G122" i="12"/>
  <c r="I122" i="12"/>
  <c r="J122" i="12" s="1"/>
  <c r="K122" i="12" s="1"/>
  <c r="M122" i="12"/>
  <c r="N122" i="12" s="1"/>
  <c r="O122" i="12" s="1"/>
  <c r="C123" i="12"/>
  <c r="E123" i="12"/>
  <c r="F123" i="12" s="1"/>
  <c r="G123" i="12" s="1"/>
  <c r="I123" i="12"/>
  <c r="J123" i="12"/>
  <c r="K123" i="12" s="1"/>
  <c r="M123" i="12"/>
  <c r="N123" i="12"/>
  <c r="O123" i="12"/>
  <c r="C124" i="12"/>
  <c r="E124" i="12"/>
  <c r="F124" i="12"/>
  <c r="G124" i="12"/>
  <c r="I124" i="12"/>
  <c r="J124" i="12" s="1"/>
  <c r="K124" i="12" s="1"/>
  <c r="M124" i="12"/>
  <c r="N124" i="12" s="1"/>
  <c r="O124" i="12" s="1"/>
  <c r="C125" i="12"/>
  <c r="E125" i="12"/>
  <c r="F125" i="12" s="1"/>
  <c r="G125" i="12" s="1"/>
  <c r="I125" i="12"/>
  <c r="J125" i="12"/>
  <c r="K125" i="12" s="1"/>
  <c r="M125" i="12"/>
  <c r="N125" i="12"/>
  <c r="O125" i="12"/>
  <c r="C126" i="12"/>
  <c r="E126" i="12"/>
  <c r="F126" i="12"/>
  <c r="G126" i="12"/>
  <c r="I126" i="12"/>
  <c r="J126" i="12" s="1"/>
  <c r="K126" i="12" s="1"/>
  <c r="M126" i="12"/>
  <c r="N126" i="12" s="1"/>
  <c r="O126" i="12" s="1"/>
  <c r="C127" i="12"/>
  <c r="E127" i="12"/>
  <c r="F127" i="12" s="1"/>
  <c r="G127" i="12" s="1"/>
  <c r="I127" i="12"/>
  <c r="J127" i="12"/>
  <c r="K127" i="12" s="1"/>
  <c r="M127" i="12"/>
  <c r="N127" i="12"/>
  <c r="O127" i="12"/>
  <c r="C128" i="12"/>
  <c r="E128" i="12"/>
  <c r="F128" i="12"/>
  <c r="G128" i="12"/>
  <c r="I128" i="12"/>
  <c r="J128" i="12" s="1"/>
  <c r="K128" i="12" s="1"/>
  <c r="M128" i="12"/>
  <c r="N128" i="12" s="1"/>
  <c r="O128" i="12" s="1"/>
  <c r="C129" i="12"/>
  <c r="E129" i="12"/>
  <c r="F129" i="12" s="1"/>
  <c r="G129" i="12" s="1"/>
  <c r="I129" i="12"/>
  <c r="J129" i="12"/>
  <c r="K129" i="12" s="1"/>
  <c r="M129" i="12"/>
  <c r="N129" i="12"/>
  <c r="O129" i="12"/>
  <c r="C130" i="12"/>
  <c r="E130" i="12"/>
  <c r="F130" i="12"/>
  <c r="G130" i="12"/>
  <c r="I130" i="12"/>
  <c r="J130" i="12" s="1"/>
  <c r="K130" i="12" s="1"/>
  <c r="M130" i="12"/>
  <c r="N130" i="12" s="1"/>
  <c r="O130" i="12" s="1"/>
  <c r="C131" i="12"/>
  <c r="E131" i="12"/>
  <c r="F131" i="12" s="1"/>
  <c r="G131" i="12" s="1"/>
  <c r="I131" i="12"/>
  <c r="J131" i="12"/>
  <c r="K131" i="12" s="1"/>
  <c r="M131" i="12"/>
  <c r="N131" i="12"/>
  <c r="O131" i="12"/>
  <c r="C132" i="12"/>
  <c r="E132" i="12"/>
  <c r="F132" i="12"/>
  <c r="G132" i="12"/>
  <c r="I132" i="12"/>
  <c r="J132" i="12" s="1"/>
  <c r="K132" i="12" s="1"/>
  <c r="M132" i="12"/>
  <c r="N132" i="12" s="1"/>
  <c r="O132" i="12" s="1"/>
  <c r="C133" i="12"/>
  <c r="E133" i="12"/>
  <c r="F133" i="12" s="1"/>
  <c r="G133" i="12" s="1"/>
  <c r="I133" i="12"/>
  <c r="J133" i="12"/>
  <c r="K133" i="12" s="1"/>
  <c r="M133" i="12"/>
  <c r="N133" i="12"/>
  <c r="O133" i="12"/>
  <c r="C134" i="12"/>
  <c r="E134" i="12"/>
  <c r="F134" i="12"/>
  <c r="G134" i="12"/>
  <c r="I134" i="12"/>
  <c r="J134" i="12" s="1"/>
  <c r="K134" i="12" s="1"/>
  <c r="M134" i="12"/>
  <c r="N134" i="12" s="1"/>
  <c r="O134" i="12" s="1"/>
  <c r="C135" i="12"/>
  <c r="E135" i="12"/>
  <c r="F135" i="12" s="1"/>
  <c r="G135" i="12" s="1"/>
  <c r="I135" i="12"/>
  <c r="J135" i="12"/>
  <c r="K135" i="12" s="1"/>
  <c r="M135" i="12"/>
  <c r="N135" i="12"/>
  <c r="O135" i="12"/>
  <c r="C136" i="12"/>
  <c r="E136" i="12"/>
  <c r="F136" i="12"/>
  <c r="G136" i="12"/>
  <c r="I136" i="12"/>
  <c r="J136" i="12" s="1"/>
  <c r="K136" i="12" s="1"/>
  <c r="M136" i="12"/>
  <c r="N136" i="12" s="1"/>
  <c r="O136" i="12" s="1"/>
  <c r="C137" i="12"/>
  <c r="E137" i="12"/>
  <c r="F137" i="12" s="1"/>
  <c r="G137" i="12" s="1"/>
  <c r="I137" i="12"/>
  <c r="J137" i="12"/>
  <c r="K137" i="12" s="1"/>
  <c r="M137" i="12"/>
  <c r="N137" i="12"/>
  <c r="O137" i="12"/>
  <c r="C138" i="12"/>
  <c r="E138" i="12"/>
  <c r="F138" i="12"/>
  <c r="G138" i="12"/>
  <c r="I138" i="12"/>
  <c r="J138" i="12" s="1"/>
  <c r="K138" i="12" s="1"/>
  <c r="M138" i="12"/>
  <c r="N138" i="12" s="1"/>
  <c r="O138" i="12" s="1"/>
  <c r="C139" i="12"/>
  <c r="E139" i="12"/>
  <c r="F139" i="12" s="1"/>
  <c r="G139" i="12" s="1"/>
  <c r="I139" i="12"/>
  <c r="J139" i="12"/>
  <c r="K139" i="12" s="1"/>
  <c r="M139" i="12"/>
  <c r="N139" i="12"/>
  <c r="O139" i="12"/>
  <c r="C140" i="12"/>
  <c r="E140" i="12"/>
  <c r="F140" i="12"/>
  <c r="G140" i="12"/>
  <c r="I140" i="12"/>
  <c r="J140" i="12" s="1"/>
  <c r="K140" i="12" s="1"/>
  <c r="M140" i="12"/>
  <c r="N140" i="12" s="1"/>
  <c r="O140" i="12" s="1"/>
  <c r="C141" i="12"/>
  <c r="E141" i="12"/>
  <c r="F141" i="12" s="1"/>
  <c r="G141" i="12" s="1"/>
  <c r="I141" i="12"/>
  <c r="J141" i="12"/>
  <c r="K141" i="12" s="1"/>
  <c r="M141" i="12"/>
  <c r="N141" i="12"/>
  <c r="O141" i="12"/>
  <c r="C142" i="12"/>
  <c r="E142" i="12"/>
  <c r="F142" i="12"/>
  <c r="G142" i="12"/>
  <c r="I142" i="12"/>
  <c r="J142" i="12" s="1"/>
  <c r="K142" i="12" s="1"/>
  <c r="M142" i="12"/>
  <c r="N142" i="12" s="1"/>
  <c r="O142" i="12" s="1"/>
  <c r="C143" i="12"/>
  <c r="E143" i="12"/>
  <c r="F143" i="12" s="1"/>
  <c r="G143" i="12" s="1"/>
  <c r="I143" i="12"/>
  <c r="J143" i="12"/>
  <c r="K143" i="12" s="1"/>
  <c r="M143" i="12"/>
  <c r="N143" i="12"/>
  <c r="O143" i="12"/>
  <c r="C144" i="12"/>
  <c r="E144" i="12"/>
  <c r="F144" i="12"/>
  <c r="G144" i="12"/>
  <c r="I144" i="12"/>
  <c r="J144" i="12" s="1"/>
  <c r="K144" i="12" s="1"/>
  <c r="M144" i="12"/>
  <c r="N144" i="12" s="1"/>
  <c r="O144" i="12" s="1"/>
  <c r="C145" i="12"/>
  <c r="E145" i="12"/>
  <c r="F145" i="12" s="1"/>
  <c r="G145" i="12" s="1"/>
  <c r="I145" i="12"/>
  <c r="J145" i="12"/>
  <c r="K145" i="12" s="1"/>
  <c r="M145" i="12"/>
  <c r="N145" i="12"/>
  <c r="O145" i="12"/>
  <c r="C146" i="12"/>
  <c r="E146" i="12"/>
  <c r="F146" i="12"/>
  <c r="G146" i="12"/>
  <c r="I146" i="12"/>
  <c r="J146" i="12" s="1"/>
  <c r="K146" i="12" s="1"/>
  <c r="M146" i="12"/>
  <c r="N146" i="12" s="1"/>
  <c r="O146" i="12" s="1"/>
  <c r="C147" i="12"/>
  <c r="E147" i="12"/>
  <c r="F147" i="12" s="1"/>
  <c r="G147" i="12" s="1"/>
  <c r="I147" i="12"/>
  <c r="J147" i="12"/>
  <c r="K147" i="12" s="1"/>
  <c r="M147" i="12"/>
  <c r="N147" i="12"/>
  <c r="O147" i="12"/>
  <c r="C148" i="12"/>
  <c r="E148" i="12"/>
  <c r="F148" i="12"/>
  <c r="G148" i="12"/>
  <c r="I148" i="12"/>
  <c r="J148" i="12" s="1"/>
  <c r="K148" i="12" s="1"/>
  <c r="M148" i="12"/>
  <c r="N148" i="12" s="1"/>
  <c r="O148" i="12" s="1"/>
  <c r="C149" i="12"/>
  <c r="E149" i="12"/>
  <c r="F149" i="12" s="1"/>
  <c r="G149" i="12" s="1"/>
  <c r="I149" i="12"/>
  <c r="J149" i="12"/>
  <c r="K149" i="12" s="1"/>
  <c r="M149" i="12"/>
  <c r="N149" i="12"/>
  <c r="O149" i="12"/>
  <c r="C150" i="12"/>
  <c r="E150" i="12"/>
  <c r="F150" i="12"/>
  <c r="G150" i="12"/>
  <c r="I150" i="12"/>
  <c r="J150" i="12" s="1"/>
  <c r="K150" i="12" s="1"/>
  <c r="M150" i="12"/>
  <c r="N150" i="12" s="1"/>
  <c r="O150" i="12" s="1"/>
  <c r="C151" i="12"/>
  <c r="E151" i="12"/>
  <c r="F151" i="12" s="1"/>
  <c r="G151" i="12" s="1"/>
  <c r="I151" i="12"/>
  <c r="J151" i="12"/>
  <c r="K151" i="12" s="1"/>
  <c r="M151" i="12"/>
  <c r="N151" i="12"/>
  <c r="O151" i="12"/>
  <c r="C152" i="12"/>
  <c r="E152" i="12"/>
  <c r="F152" i="12"/>
  <c r="G152" i="12"/>
  <c r="I152" i="12"/>
  <c r="J152" i="12" s="1"/>
  <c r="K152" i="12" s="1"/>
  <c r="M152" i="12"/>
  <c r="N152" i="12" s="1"/>
  <c r="O152" i="12" s="1"/>
  <c r="C153" i="12"/>
  <c r="E153" i="12"/>
  <c r="F153" i="12" s="1"/>
  <c r="G153" i="12" s="1"/>
  <c r="I153" i="12"/>
  <c r="J153" i="12"/>
  <c r="K153" i="12" s="1"/>
  <c r="M153" i="12"/>
  <c r="N153" i="12"/>
  <c r="O153" i="12"/>
  <c r="C154" i="12"/>
  <c r="E154" i="12"/>
  <c r="F154" i="12"/>
  <c r="G154" i="12"/>
  <c r="I154" i="12"/>
  <c r="J154" i="12" s="1"/>
  <c r="K154" i="12" s="1"/>
  <c r="M154" i="12"/>
  <c r="N154" i="12" s="1"/>
  <c r="O154" i="12" s="1"/>
  <c r="C155" i="12"/>
  <c r="E155" i="12"/>
  <c r="F155" i="12" s="1"/>
  <c r="G155" i="12" s="1"/>
  <c r="I155" i="12"/>
  <c r="J155" i="12" s="1"/>
  <c r="K155" i="12" s="1"/>
  <c r="M155" i="12"/>
  <c r="N155" i="12"/>
  <c r="O155" i="12"/>
  <c r="C156" i="12"/>
  <c r="E156" i="12"/>
  <c r="F156" i="12"/>
  <c r="G156" i="12"/>
  <c r="I156" i="12"/>
  <c r="J156" i="12" s="1"/>
  <c r="K156" i="12" s="1"/>
  <c r="M156" i="12"/>
  <c r="N156" i="12" s="1"/>
  <c r="O156" i="12" s="1"/>
  <c r="C157" i="12"/>
  <c r="N157" i="12" s="1"/>
  <c r="O157" i="12" s="1"/>
  <c r="E157" i="12"/>
  <c r="I157" i="12"/>
  <c r="M157" i="12"/>
  <c r="C158" i="12"/>
  <c r="E158" i="12"/>
  <c r="F158" i="12"/>
  <c r="G158" i="12" s="1"/>
  <c r="I158" i="12"/>
  <c r="J158" i="12" s="1"/>
  <c r="K158" i="12"/>
  <c r="M158" i="12"/>
  <c r="N158" i="12" s="1"/>
  <c r="O158" i="12" s="1"/>
  <c r="C159" i="12"/>
  <c r="E159" i="12"/>
  <c r="F159" i="12" s="1"/>
  <c r="G159" i="12" s="1"/>
  <c r="I159" i="12"/>
  <c r="J159" i="12" s="1"/>
  <c r="K159" i="12" s="1"/>
  <c r="M159" i="12"/>
  <c r="N159" i="12"/>
  <c r="O159" i="12"/>
  <c r="C160" i="12"/>
  <c r="E160" i="12"/>
  <c r="F160" i="12"/>
  <c r="G160" i="12"/>
  <c r="I160" i="12"/>
  <c r="J160" i="12" s="1"/>
  <c r="K160" i="12" s="1"/>
  <c r="M160" i="12"/>
  <c r="N160" i="12" s="1"/>
  <c r="O160" i="12" s="1"/>
  <c r="C161" i="12"/>
  <c r="N161" i="12" s="1"/>
  <c r="O161" i="12" s="1"/>
  <c r="E161" i="12"/>
  <c r="I161" i="12"/>
  <c r="M161" i="12"/>
  <c r="C162" i="12"/>
  <c r="E162" i="12"/>
  <c r="F162" i="12"/>
  <c r="G162" i="12" s="1"/>
  <c r="I162" i="12"/>
  <c r="J162" i="12" s="1"/>
  <c r="K162" i="12"/>
  <c r="M162" i="12"/>
  <c r="N162" i="12" s="1"/>
  <c r="O162" i="12" s="1"/>
  <c r="C163" i="12"/>
  <c r="E163" i="12"/>
  <c r="F163" i="12" s="1"/>
  <c r="G163" i="12" s="1"/>
  <c r="I163" i="12"/>
  <c r="J163" i="12" s="1"/>
  <c r="K163" i="12" s="1"/>
  <c r="M163" i="12"/>
  <c r="N163" i="12"/>
  <c r="O163" i="12"/>
  <c r="C164" i="12"/>
  <c r="E164" i="12"/>
  <c r="F164" i="12"/>
  <c r="G164" i="12"/>
  <c r="I164" i="12"/>
  <c r="J164" i="12" s="1"/>
  <c r="K164" i="12" s="1"/>
  <c r="M164" i="12"/>
  <c r="N164" i="12"/>
  <c r="O164" i="12" s="1"/>
  <c r="C165" i="12"/>
  <c r="E165" i="12"/>
  <c r="F165" i="12"/>
  <c r="G165" i="12" s="1"/>
  <c r="I165" i="12"/>
  <c r="J165" i="12"/>
  <c r="K165" i="12"/>
  <c r="M165" i="12"/>
  <c r="N165" i="12" s="1"/>
  <c r="O165" i="12" s="1"/>
  <c r="C166" i="12"/>
  <c r="N166" i="12" s="1"/>
  <c r="O166" i="12" s="1"/>
  <c r="E166" i="12"/>
  <c r="F166" i="12" s="1"/>
  <c r="G166" i="12" s="1"/>
  <c r="I166" i="12"/>
  <c r="J166" i="12" s="1"/>
  <c r="K166" i="12" s="1"/>
  <c r="M166" i="12"/>
  <c r="C167" i="12"/>
  <c r="E167" i="12"/>
  <c r="F167" i="12"/>
  <c r="G167" i="12" s="1"/>
  <c r="I167" i="12"/>
  <c r="J167" i="12"/>
  <c r="K167" i="12"/>
  <c r="M167" i="12"/>
  <c r="N167" i="12" s="1"/>
  <c r="O167" i="12" s="1"/>
  <c r="C168" i="12"/>
  <c r="N168" i="12" s="1"/>
  <c r="O168" i="12" s="1"/>
  <c r="E168" i="12"/>
  <c r="F168" i="12" s="1"/>
  <c r="G168" i="12" s="1"/>
  <c r="I168" i="12"/>
  <c r="J168" i="12" s="1"/>
  <c r="K168" i="12" s="1"/>
  <c r="M168" i="12"/>
  <c r="C169" i="12"/>
  <c r="E169" i="12"/>
  <c r="F169" i="12"/>
  <c r="G169" i="12" s="1"/>
  <c r="I169" i="12"/>
  <c r="J169" i="12"/>
  <c r="K169" i="12"/>
  <c r="M169" i="12"/>
  <c r="N169" i="12" s="1"/>
  <c r="O169" i="12" s="1"/>
  <c r="C170" i="12"/>
  <c r="N170" i="12" s="1"/>
  <c r="O170" i="12" s="1"/>
  <c r="E170" i="12"/>
  <c r="F170" i="12" s="1"/>
  <c r="G170" i="12" s="1"/>
  <c r="I170" i="12"/>
  <c r="J170" i="12" s="1"/>
  <c r="K170" i="12" s="1"/>
  <c r="M170" i="12"/>
  <c r="C171" i="12"/>
  <c r="E171" i="12"/>
  <c r="F171" i="12"/>
  <c r="G171" i="12" s="1"/>
  <c r="I171" i="12"/>
  <c r="J171" i="12"/>
  <c r="K171" i="12"/>
  <c r="M171" i="12"/>
  <c r="N171" i="12" s="1"/>
  <c r="O171" i="12" s="1"/>
  <c r="C172" i="12"/>
  <c r="N172" i="12" s="1"/>
  <c r="O172" i="12" s="1"/>
  <c r="E172" i="12"/>
  <c r="F172" i="12" s="1"/>
  <c r="G172" i="12" s="1"/>
  <c r="I172" i="12"/>
  <c r="J172" i="12" s="1"/>
  <c r="K172" i="12" s="1"/>
  <c r="M172" i="12"/>
  <c r="C173" i="12"/>
  <c r="E173" i="12"/>
  <c r="F173" i="12"/>
  <c r="G173" i="12" s="1"/>
  <c r="I173" i="12"/>
  <c r="J173" i="12"/>
  <c r="K173" i="12"/>
  <c r="M173" i="12"/>
  <c r="N173" i="12" s="1"/>
  <c r="O173" i="12" s="1"/>
  <c r="C174" i="12"/>
  <c r="N174" i="12" s="1"/>
  <c r="O174" i="12" s="1"/>
  <c r="E174" i="12"/>
  <c r="F174" i="12" s="1"/>
  <c r="G174" i="12" s="1"/>
  <c r="I174" i="12"/>
  <c r="J174" i="12" s="1"/>
  <c r="K174" i="12" s="1"/>
  <c r="M174" i="12"/>
  <c r="C175" i="12"/>
  <c r="E175" i="12"/>
  <c r="F175" i="12"/>
  <c r="G175" i="12" s="1"/>
  <c r="I175" i="12"/>
  <c r="J175" i="12"/>
  <c r="K175" i="12"/>
  <c r="M175" i="12"/>
  <c r="N175" i="12" s="1"/>
  <c r="O175" i="12" s="1"/>
  <c r="C176" i="12"/>
  <c r="N176" i="12" s="1"/>
  <c r="O176" i="12" s="1"/>
  <c r="E176" i="12"/>
  <c r="F176" i="12" s="1"/>
  <c r="G176" i="12" s="1"/>
  <c r="I176" i="12"/>
  <c r="J176" i="12" s="1"/>
  <c r="K176" i="12" s="1"/>
  <c r="M176" i="12"/>
  <c r="C177" i="12"/>
  <c r="E177" i="12"/>
  <c r="F177" i="12"/>
  <c r="G177" i="12" s="1"/>
  <c r="I177" i="12"/>
  <c r="J177" i="12"/>
  <c r="K177" i="12"/>
  <c r="M177" i="12"/>
  <c r="N177" i="12" s="1"/>
  <c r="O177" i="12" s="1"/>
  <c r="C178" i="12"/>
  <c r="N178" i="12" s="1"/>
  <c r="O178" i="12" s="1"/>
  <c r="E178" i="12"/>
  <c r="F178" i="12" s="1"/>
  <c r="G178" i="12" s="1"/>
  <c r="I178" i="12"/>
  <c r="J178" i="12" s="1"/>
  <c r="K178" i="12" s="1"/>
  <c r="M178" i="12"/>
  <c r="C179" i="12"/>
  <c r="E179" i="12"/>
  <c r="F179" i="12"/>
  <c r="G179" i="12" s="1"/>
  <c r="I179" i="12"/>
  <c r="J179" i="12"/>
  <c r="K179" i="12"/>
  <c r="M179" i="12"/>
  <c r="N179" i="12" s="1"/>
  <c r="O179" i="12" s="1"/>
  <c r="C180" i="12"/>
  <c r="N180" i="12" s="1"/>
  <c r="O180" i="12" s="1"/>
  <c r="E180" i="12"/>
  <c r="F180" i="12" s="1"/>
  <c r="G180" i="12" s="1"/>
  <c r="I180" i="12"/>
  <c r="J180" i="12" s="1"/>
  <c r="K180" i="12" s="1"/>
  <c r="M180" i="12"/>
  <c r="C181" i="12"/>
  <c r="E181" i="12"/>
  <c r="F181" i="12"/>
  <c r="G181" i="12" s="1"/>
  <c r="I181" i="12"/>
  <c r="J181" i="12"/>
  <c r="K181" i="12"/>
  <c r="M181" i="12"/>
  <c r="N181" i="12" s="1"/>
  <c r="O181" i="12" s="1"/>
  <c r="C182" i="12"/>
  <c r="N182" i="12" s="1"/>
  <c r="O182" i="12" s="1"/>
  <c r="E182" i="12"/>
  <c r="F182" i="12" s="1"/>
  <c r="G182" i="12" s="1"/>
  <c r="I182" i="12"/>
  <c r="J182" i="12" s="1"/>
  <c r="K182" i="12" s="1"/>
  <c r="M182" i="12"/>
  <c r="C183" i="12"/>
  <c r="E183" i="12"/>
  <c r="F183" i="12"/>
  <c r="G183" i="12" s="1"/>
  <c r="I183" i="12"/>
  <c r="J183" i="12"/>
  <c r="K183" i="12"/>
  <c r="M183" i="12"/>
  <c r="N183" i="12" s="1"/>
  <c r="O183" i="12" s="1"/>
  <c r="C184" i="12"/>
  <c r="E184" i="12"/>
  <c r="F184" i="12" s="1"/>
  <c r="G184" i="12" s="1"/>
  <c r="I184" i="12"/>
  <c r="J184" i="12" s="1"/>
  <c r="K184" i="12" s="1"/>
  <c r="M184" i="12"/>
  <c r="N184" i="12"/>
  <c r="O184" i="12" s="1"/>
  <c r="C185" i="12"/>
  <c r="E185" i="12"/>
  <c r="F185" i="12"/>
  <c r="G185" i="12" s="1"/>
  <c r="I185" i="12"/>
  <c r="J185" i="12"/>
  <c r="K185" i="12"/>
  <c r="M185" i="12"/>
  <c r="N185" i="12" s="1"/>
  <c r="O185" i="12" s="1"/>
  <c r="C186" i="12"/>
  <c r="N186" i="12" s="1"/>
  <c r="O186" i="12" s="1"/>
  <c r="E186" i="12"/>
  <c r="F186" i="12" s="1"/>
  <c r="G186" i="12" s="1"/>
  <c r="I186" i="12"/>
  <c r="J186" i="12" s="1"/>
  <c r="K186" i="12" s="1"/>
  <c r="M186" i="12"/>
  <c r="C187" i="12"/>
  <c r="E187" i="12"/>
  <c r="F187" i="12"/>
  <c r="G187" i="12" s="1"/>
  <c r="I187" i="12"/>
  <c r="J187" i="12"/>
  <c r="K187" i="12"/>
  <c r="M187" i="12"/>
  <c r="N187" i="12" s="1"/>
  <c r="O187" i="12" s="1"/>
  <c r="C188" i="12"/>
  <c r="N188" i="12" s="1"/>
  <c r="O188" i="12" s="1"/>
  <c r="E188" i="12"/>
  <c r="F188" i="12" s="1"/>
  <c r="G188" i="12" s="1"/>
  <c r="I188" i="12"/>
  <c r="J188" i="12" s="1"/>
  <c r="K188" i="12" s="1"/>
  <c r="M188" i="12"/>
  <c r="C189" i="12"/>
  <c r="E189" i="12"/>
  <c r="F189" i="12"/>
  <c r="G189" i="12" s="1"/>
  <c r="I189" i="12"/>
  <c r="J189" i="12"/>
  <c r="K189" i="12"/>
  <c r="M189" i="12"/>
  <c r="N189" i="12" s="1"/>
  <c r="O189" i="12" s="1"/>
  <c r="C190" i="12"/>
  <c r="N190" i="12" s="1"/>
  <c r="O190" i="12" s="1"/>
  <c r="E190" i="12"/>
  <c r="F190" i="12" s="1"/>
  <c r="G190" i="12" s="1"/>
  <c r="I190" i="12"/>
  <c r="J190" i="12" s="1"/>
  <c r="K190" i="12" s="1"/>
  <c r="M190" i="12"/>
  <c r="C191" i="12"/>
  <c r="E191" i="12"/>
  <c r="F191" i="12"/>
  <c r="G191" i="12" s="1"/>
  <c r="I191" i="12"/>
  <c r="J191" i="12"/>
  <c r="K191" i="12"/>
  <c r="M191" i="12"/>
  <c r="N191" i="12" s="1"/>
  <c r="O191" i="12" s="1"/>
  <c r="C192" i="12"/>
  <c r="N192" i="12" s="1"/>
  <c r="O192" i="12" s="1"/>
  <c r="E192" i="12"/>
  <c r="F192" i="12" s="1"/>
  <c r="G192" i="12" s="1"/>
  <c r="I192" i="12"/>
  <c r="J192" i="12" s="1"/>
  <c r="K192" i="12" s="1"/>
  <c r="M192" i="12"/>
  <c r="C193" i="12"/>
  <c r="E193" i="12"/>
  <c r="F193" i="12"/>
  <c r="G193" i="12" s="1"/>
  <c r="I193" i="12"/>
  <c r="J193" i="12"/>
  <c r="K193" i="12"/>
  <c r="M193" i="12"/>
  <c r="N193" i="12" s="1"/>
  <c r="O193" i="12" s="1"/>
  <c r="C194" i="12"/>
  <c r="N194" i="12" s="1"/>
  <c r="O194" i="12" s="1"/>
  <c r="E194" i="12"/>
  <c r="F194" i="12" s="1"/>
  <c r="G194" i="12" s="1"/>
  <c r="I194" i="12"/>
  <c r="J194" i="12" s="1"/>
  <c r="K194" i="12" s="1"/>
  <c r="M194" i="12"/>
  <c r="C195" i="12"/>
  <c r="E195" i="12"/>
  <c r="F195" i="12"/>
  <c r="G195" i="12" s="1"/>
  <c r="I195" i="12"/>
  <c r="J195" i="12"/>
  <c r="K195" i="12"/>
  <c r="M195" i="12"/>
  <c r="N195" i="12" s="1"/>
  <c r="O195" i="12" s="1"/>
  <c r="C196" i="12"/>
  <c r="N196" i="12" s="1"/>
  <c r="O196" i="12" s="1"/>
  <c r="E196" i="12"/>
  <c r="F196" i="12" s="1"/>
  <c r="G196" i="12" s="1"/>
  <c r="I196" i="12"/>
  <c r="J196" i="12" s="1"/>
  <c r="K196" i="12" s="1"/>
  <c r="M196" i="12"/>
  <c r="C197" i="12"/>
  <c r="E197" i="12"/>
  <c r="F197" i="12"/>
  <c r="G197" i="12" s="1"/>
  <c r="I197" i="12"/>
  <c r="J197" i="12"/>
  <c r="K197" i="12"/>
  <c r="M197" i="12"/>
  <c r="N197" i="12" s="1"/>
  <c r="O197" i="12" s="1"/>
  <c r="C198" i="12"/>
  <c r="N198" i="12" s="1"/>
  <c r="O198" i="12" s="1"/>
  <c r="E198" i="12"/>
  <c r="F198" i="12" s="1"/>
  <c r="G198" i="12" s="1"/>
  <c r="I198" i="12"/>
  <c r="J198" i="12" s="1"/>
  <c r="K198" i="12" s="1"/>
  <c r="M198" i="12"/>
  <c r="C199" i="12"/>
  <c r="E199" i="12"/>
  <c r="F199" i="12"/>
  <c r="G199" i="12" s="1"/>
  <c r="I199" i="12"/>
  <c r="J199" i="12"/>
  <c r="K199" i="12"/>
  <c r="M199" i="12"/>
  <c r="N199" i="12" s="1"/>
  <c r="O199" i="12" s="1"/>
  <c r="C200" i="12"/>
  <c r="N200" i="12" s="1"/>
  <c r="O200" i="12" s="1"/>
  <c r="E200" i="12"/>
  <c r="F200" i="12" s="1"/>
  <c r="G200" i="12" s="1"/>
  <c r="I200" i="12"/>
  <c r="J200" i="12" s="1"/>
  <c r="K200" i="12" s="1"/>
  <c r="M200" i="12"/>
  <c r="C201" i="12"/>
  <c r="E201" i="12"/>
  <c r="F201" i="12"/>
  <c r="G201" i="12" s="1"/>
  <c r="I201" i="12"/>
  <c r="J201" i="12"/>
  <c r="K201" i="12"/>
  <c r="M201" i="12"/>
  <c r="N201" i="12" s="1"/>
  <c r="O201" i="12" s="1"/>
  <c r="C202" i="12"/>
  <c r="N202" i="12" s="1"/>
  <c r="O202" i="12" s="1"/>
  <c r="E202" i="12"/>
  <c r="F202" i="12" s="1"/>
  <c r="G202" i="12" s="1"/>
  <c r="I202" i="12"/>
  <c r="J202" i="12" s="1"/>
  <c r="K202" i="12" s="1"/>
  <c r="M202" i="12"/>
  <c r="M107" i="12"/>
  <c r="I107" i="12"/>
  <c r="E107" i="12"/>
  <c r="F107" i="12" s="1"/>
  <c r="G107" i="12" s="1"/>
  <c r="C107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105" i="12"/>
  <c r="C55" i="11"/>
  <c r="E55" i="11"/>
  <c r="F55" i="11" s="1"/>
  <c r="G55" i="11" s="1"/>
  <c r="I55" i="11"/>
  <c r="J55" i="11"/>
  <c r="K55" i="11" s="1"/>
  <c r="M55" i="11"/>
  <c r="N55" i="11" s="1"/>
  <c r="O55" i="11" s="1"/>
  <c r="C56" i="11"/>
  <c r="E56" i="11"/>
  <c r="F56" i="11" s="1"/>
  <c r="G56" i="11" s="1"/>
  <c r="I56" i="11"/>
  <c r="J56" i="11"/>
  <c r="K56" i="11" s="1"/>
  <c r="M56" i="11"/>
  <c r="N56" i="11" s="1"/>
  <c r="O56" i="11" s="1"/>
  <c r="C57" i="11"/>
  <c r="E57" i="11"/>
  <c r="F57" i="11" s="1"/>
  <c r="G57" i="11" s="1"/>
  <c r="I57" i="11"/>
  <c r="J57" i="11"/>
  <c r="K57" i="11" s="1"/>
  <c r="M57" i="11"/>
  <c r="N57" i="11" s="1"/>
  <c r="O57" i="11" s="1"/>
  <c r="C58" i="11"/>
  <c r="E58" i="11"/>
  <c r="F58" i="11" s="1"/>
  <c r="G58" i="11" s="1"/>
  <c r="I58" i="11"/>
  <c r="J58" i="11"/>
  <c r="K58" i="11" s="1"/>
  <c r="M58" i="11"/>
  <c r="N58" i="11" s="1"/>
  <c r="O58" i="11" s="1"/>
  <c r="C59" i="11"/>
  <c r="E59" i="11"/>
  <c r="F59" i="11" s="1"/>
  <c r="G59" i="11" s="1"/>
  <c r="I59" i="11"/>
  <c r="J59" i="11"/>
  <c r="K59" i="11" s="1"/>
  <c r="M59" i="11"/>
  <c r="N59" i="11" s="1"/>
  <c r="O59" i="11" s="1"/>
  <c r="C60" i="11"/>
  <c r="E60" i="11"/>
  <c r="F60" i="11" s="1"/>
  <c r="G60" i="11" s="1"/>
  <c r="I60" i="11"/>
  <c r="J60" i="11"/>
  <c r="K60" i="11" s="1"/>
  <c r="M60" i="11"/>
  <c r="N60" i="11" s="1"/>
  <c r="O60" i="11" s="1"/>
  <c r="C61" i="11"/>
  <c r="E61" i="11"/>
  <c r="F61" i="11" s="1"/>
  <c r="G61" i="11" s="1"/>
  <c r="I61" i="11"/>
  <c r="J61" i="11"/>
  <c r="K61" i="11" s="1"/>
  <c r="M61" i="11"/>
  <c r="N61" i="11" s="1"/>
  <c r="O61" i="11" s="1"/>
  <c r="C62" i="11"/>
  <c r="E62" i="11"/>
  <c r="F62" i="11" s="1"/>
  <c r="G62" i="11" s="1"/>
  <c r="I62" i="11"/>
  <c r="J62" i="11"/>
  <c r="K62" i="11" s="1"/>
  <c r="M62" i="11"/>
  <c r="N62" i="11" s="1"/>
  <c r="O62" i="11" s="1"/>
  <c r="C63" i="11"/>
  <c r="E63" i="11"/>
  <c r="F63" i="11" s="1"/>
  <c r="G63" i="11" s="1"/>
  <c r="I63" i="11"/>
  <c r="J63" i="11" s="1"/>
  <c r="K63" i="11" s="1"/>
  <c r="M63" i="11"/>
  <c r="N63" i="11" s="1"/>
  <c r="O63" i="11" s="1"/>
  <c r="C64" i="11"/>
  <c r="E64" i="11"/>
  <c r="F64" i="11" s="1"/>
  <c r="G64" i="11" s="1"/>
  <c r="I64" i="11"/>
  <c r="J64" i="11"/>
  <c r="K64" i="11" s="1"/>
  <c r="M64" i="11"/>
  <c r="N64" i="11" s="1"/>
  <c r="O64" i="11" s="1"/>
  <c r="C65" i="11"/>
  <c r="E65" i="11"/>
  <c r="F65" i="11" s="1"/>
  <c r="G65" i="11" s="1"/>
  <c r="I65" i="11"/>
  <c r="J65" i="11" s="1"/>
  <c r="K65" i="11" s="1"/>
  <c r="M65" i="11"/>
  <c r="N65" i="11" s="1"/>
  <c r="O65" i="11" s="1"/>
  <c r="C66" i="11"/>
  <c r="E66" i="11"/>
  <c r="F66" i="11" s="1"/>
  <c r="G66" i="11" s="1"/>
  <c r="I66" i="11"/>
  <c r="J66" i="11"/>
  <c r="K66" i="11" s="1"/>
  <c r="M66" i="11"/>
  <c r="N66" i="11" s="1"/>
  <c r="O66" i="11" s="1"/>
  <c r="C67" i="11"/>
  <c r="E67" i="11"/>
  <c r="F67" i="11" s="1"/>
  <c r="G67" i="11" s="1"/>
  <c r="I67" i="11"/>
  <c r="J67" i="11" s="1"/>
  <c r="K67" i="11" s="1"/>
  <c r="M67" i="11"/>
  <c r="N67" i="11" s="1"/>
  <c r="O67" i="11" s="1"/>
  <c r="C68" i="11"/>
  <c r="E68" i="11"/>
  <c r="F68" i="11" s="1"/>
  <c r="G68" i="11" s="1"/>
  <c r="I68" i="11"/>
  <c r="J68" i="11"/>
  <c r="K68" i="11" s="1"/>
  <c r="M68" i="11"/>
  <c r="N68" i="11" s="1"/>
  <c r="O68" i="11" s="1"/>
  <c r="C69" i="11"/>
  <c r="E69" i="11"/>
  <c r="F69" i="11" s="1"/>
  <c r="G69" i="11" s="1"/>
  <c r="I69" i="11"/>
  <c r="J69" i="11" s="1"/>
  <c r="K69" i="11" s="1"/>
  <c r="M69" i="11"/>
  <c r="N69" i="11" s="1"/>
  <c r="O69" i="11" s="1"/>
  <c r="C70" i="11"/>
  <c r="E70" i="11"/>
  <c r="F70" i="11" s="1"/>
  <c r="G70" i="11" s="1"/>
  <c r="I70" i="11"/>
  <c r="J70" i="11"/>
  <c r="K70" i="11" s="1"/>
  <c r="M70" i="11"/>
  <c r="N70" i="11" s="1"/>
  <c r="O70" i="11" s="1"/>
  <c r="C71" i="11"/>
  <c r="E71" i="11"/>
  <c r="F71" i="11" s="1"/>
  <c r="G71" i="11" s="1"/>
  <c r="I71" i="11"/>
  <c r="J71" i="11" s="1"/>
  <c r="K71" i="11" s="1"/>
  <c r="M71" i="11"/>
  <c r="N71" i="11" s="1"/>
  <c r="O71" i="11" s="1"/>
  <c r="C72" i="11"/>
  <c r="E72" i="11"/>
  <c r="F72" i="11" s="1"/>
  <c r="G72" i="11" s="1"/>
  <c r="I72" i="11"/>
  <c r="J72" i="11"/>
  <c r="K72" i="11" s="1"/>
  <c r="M72" i="11"/>
  <c r="N72" i="11" s="1"/>
  <c r="O72" i="11" s="1"/>
  <c r="C73" i="11"/>
  <c r="E73" i="11"/>
  <c r="F73" i="11" s="1"/>
  <c r="G73" i="11" s="1"/>
  <c r="I73" i="11"/>
  <c r="J73" i="11" s="1"/>
  <c r="K73" i="11" s="1"/>
  <c r="M73" i="11"/>
  <c r="N73" i="11" s="1"/>
  <c r="O73" i="11" s="1"/>
  <c r="C74" i="11"/>
  <c r="E74" i="11"/>
  <c r="F74" i="11" s="1"/>
  <c r="G74" i="11" s="1"/>
  <c r="I74" i="11"/>
  <c r="J74" i="11"/>
  <c r="K74" i="11" s="1"/>
  <c r="M74" i="11"/>
  <c r="N74" i="11" s="1"/>
  <c r="O74" i="11" s="1"/>
  <c r="C75" i="11"/>
  <c r="E75" i="11"/>
  <c r="F75" i="11" s="1"/>
  <c r="G75" i="11" s="1"/>
  <c r="I75" i="11"/>
  <c r="J75" i="11" s="1"/>
  <c r="K75" i="11" s="1"/>
  <c r="M75" i="11"/>
  <c r="N75" i="11" s="1"/>
  <c r="O75" i="11" s="1"/>
  <c r="C76" i="11"/>
  <c r="E76" i="11"/>
  <c r="F76" i="11" s="1"/>
  <c r="G76" i="11" s="1"/>
  <c r="I76" i="11"/>
  <c r="J76" i="11"/>
  <c r="K76" i="11" s="1"/>
  <c r="M76" i="11"/>
  <c r="N76" i="11" s="1"/>
  <c r="O76" i="11" s="1"/>
  <c r="C77" i="11"/>
  <c r="E77" i="11"/>
  <c r="F77" i="11" s="1"/>
  <c r="G77" i="11" s="1"/>
  <c r="I77" i="11"/>
  <c r="J77" i="11" s="1"/>
  <c r="K77" i="11" s="1"/>
  <c r="M77" i="11"/>
  <c r="N77" i="11" s="1"/>
  <c r="O77" i="11" s="1"/>
  <c r="C78" i="11"/>
  <c r="E78" i="11"/>
  <c r="F78" i="11" s="1"/>
  <c r="G78" i="11" s="1"/>
  <c r="I78" i="11"/>
  <c r="J78" i="11"/>
  <c r="K78" i="11" s="1"/>
  <c r="M78" i="11"/>
  <c r="N78" i="11" s="1"/>
  <c r="O78" i="11" s="1"/>
  <c r="C79" i="11"/>
  <c r="E79" i="11"/>
  <c r="F79" i="11" s="1"/>
  <c r="G79" i="11" s="1"/>
  <c r="I79" i="11"/>
  <c r="J79" i="11" s="1"/>
  <c r="K79" i="11" s="1"/>
  <c r="M79" i="11"/>
  <c r="N79" i="11" s="1"/>
  <c r="O79" i="11" s="1"/>
  <c r="C80" i="11"/>
  <c r="E80" i="11"/>
  <c r="F80" i="11" s="1"/>
  <c r="G80" i="11" s="1"/>
  <c r="I80" i="11"/>
  <c r="J80" i="11"/>
  <c r="K80" i="11" s="1"/>
  <c r="M80" i="11"/>
  <c r="N80" i="11" s="1"/>
  <c r="O80" i="11" s="1"/>
  <c r="C81" i="11"/>
  <c r="E81" i="11"/>
  <c r="F81" i="11" s="1"/>
  <c r="G81" i="11" s="1"/>
  <c r="I81" i="11"/>
  <c r="J81" i="11" s="1"/>
  <c r="K81" i="11" s="1"/>
  <c r="M81" i="11"/>
  <c r="N81" i="11" s="1"/>
  <c r="O81" i="11" s="1"/>
  <c r="C82" i="11"/>
  <c r="E82" i="11"/>
  <c r="F82" i="11" s="1"/>
  <c r="G82" i="11" s="1"/>
  <c r="I82" i="11"/>
  <c r="J82" i="11"/>
  <c r="K82" i="11" s="1"/>
  <c r="M82" i="11"/>
  <c r="N82" i="11" s="1"/>
  <c r="O82" i="11" s="1"/>
  <c r="C83" i="11"/>
  <c r="E83" i="11"/>
  <c r="F83" i="11" s="1"/>
  <c r="G83" i="11" s="1"/>
  <c r="I83" i="11"/>
  <c r="J83" i="11" s="1"/>
  <c r="K83" i="11" s="1"/>
  <c r="M83" i="11"/>
  <c r="N83" i="11" s="1"/>
  <c r="O83" i="11" s="1"/>
  <c r="C84" i="11"/>
  <c r="E84" i="11"/>
  <c r="F84" i="11" s="1"/>
  <c r="G84" i="11" s="1"/>
  <c r="I84" i="11"/>
  <c r="J84" i="11"/>
  <c r="K84" i="11" s="1"/>
  <c r="M84" i="11"/>
  <c r="N84" i="11" s="1"/>
  <c r="O84" i="11" s="1"/>
  <c r="C85" i="11"/>
  <c r="E85" i="11"/>
  <c r="F85" i="11" s="1"/>
  <c r="G85" i="11" s="1"/>
  <c r="I85" i="11"/>
  <c r="J85" i="11" s="1"/>
  <c r="K85" i="11" s="1"/>
  <c r="M85" i="11"/>
  <c r="N85" i="11" s="1"/>
  <c r="O85" i="11" s="1"/>
  <c r="C86" i="11"/>
  <c r="E86" i="11"/>
  <c r="F86" i="11" s="1"/>
  <c r="G86" i="11" s="1"/>
  <c r="I86" i="11"/>
  <c r="J86" i="11"/>
  <c r="K86" i="11" s="1"/>
  <c r="M86" i="11"/>
  <c r="N86" i="11" s="1"/>
  <c r="O86" i="11" s="1"/>
  <c r="C87" i="11"/>
  <c r="E87" i="11"/>
  <c r="F87" i="11" s="1"/>
  <c r="G87" i="11" s="1"/>
  <c r="I87" i="11"/>
  <c r="J87" i="11" s="1"/>
  <c r="K87" i="11" s="1"/>
  <c r="M87" i="11"/>
  <c r="N87" i="11" s="1"/>
  <c r="O87" i="11" s="1"/>
  <c r="C88" i="11"/>
  <c r="E88" i="11"/>
  <c r="F88" i="11" s="1"/>
  <c r="G88" i="11" s="1"/>
  <c r="I88" i="11"/>
  <c r="J88" i="11"/>
  <c r="K88" i="11" s="1"/>
  <c r="M88" i="11"/>
  <c r="N88" i="11" s="1"/>
  <c r="O88" i="11" s="1"/>
  <c r="C89" i="11"/>
  <c r="E89" i="11"/>
  <c r="F89" i="11" s="1"/>
  <c r="G89" i="11" s="1"/>
  <c r="I89" i="11"/>
  <c r="J89" i="11" s="1"/>
  <c r="K89" i="11" s="1"/>
  <c r="M89" i="11"/>
  <c r="N89" i="11" s="1"/>
  <c r="O89" i="11" s="1"/>
  <c r="C90" i="11"/>
  <c r="E90" i="11"/>
  <c r="F90" i="11" s="1"/>
  <c r="G90" i="11" s="1"/>
  <c r="I90" i="11"/>
  <c r="J90" i="11"/>
  <c r="K90" i="11" s="1"/>
  <c r="M90" i="11"/>
  <c r="N90" i="11" s="1"/>
  <c r="O90" i="11" s="1"/>
  <c r="C91" i="11"/>
  <c r="E91" i="11"/>
  <c r="F91" i="11" s="1"/>
  <c r="G91" i="11" s="1"/>
  <c r="I91" i="11"/>
  <c r="J91" i="11" s="1"/>
  <c r="K91" i="11" s="1"/>
  <c r="M91" i="11"/>
  <c r="N91" i="11" s="1"/>
  <c r="O91" i="11" s="1"/>
  <c r="C92" i="11"/>
  <c r="E92" i="11"/>
  <c r="F92" i="11" s="1"/>
  <c r="G92" i="11" s="1"/>
  <c r="I92" i="11"/>
  <c r="J92" i="11"/>
  <c r="K92" i="11" s="1"/>
  <c r="M92" i="11"/>
  <c r="N92" i="11" s="1"/>
  <c r="O92" i="11" s="1"/>
  <c r="C93" i="11"/>
  <c r="E93" i="11"/>
  <c r="F93" i="11" s="1"/>
  <c r="G93" i="11" s="1"/>
  <c r="I93" i="11"/>
  <c r="J93" i="11" s="1"/>
  <c r="K93" i="11" s="1"/>
  <c r="M93" i="11"/>
  <c r="N93" i="11" s="1"/>
  <c r="O93" i="11" s="1"/>
  <c r="C94" i="11"/>
  <c r="E94" i="11"/>
  <c r="F94" i="11" s="1"/>
  <c r="G94" i="11" s="1"/>
  <c r="I94" i="11"/>
  <c r="J94" i="11"/>
  <c r="K94" i="11" s="1"/>
  <c r="M94" i="11"/>
  <c r="N94" i="11"/>
  <c r="O94" i="11"/>
  <c r="C95" i="11"/>
  <c r="E95" i="11"/>
  <c r="F95" i="11" s="1"/>
  <c r="G95" i="11" s="1"/>
  <c r="I95" i="11"/>
  <c r="J95" i="11" s="1"/>
  <c r="K95" i="11" s="1"/>
  <c r="M95" i="11"/>
  <c r="N95" i="11" s="1"/>
  <c r="O95" i="11" s="1"/>
  <c r="C96" i="11"/>
  <c r="E96" i="11"/>
  <c r="F96" i="11" s="1"/>
  <c r="G96" i="11" s="1"/>
  <c r="I96" i="11"/>
  <c r="J96" i="11"/>
  <c r="K96" i="11" s="1"/>
  <c r="M96" i="11"/>
  <c r="N96" i="11"/>
  <c r="O96" i="11"/>
  <c r="M54" i="11"/>
  <c r="I54" i="11"/>
  <c r="E54" i="11"/>
  <c r="C54" i="11"/>
  <c r="C52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52" i="11"/>
  <c r="C31" i="10"/>
  <c r="E31" i="10"/>
  <c r="F31" i="10" s="1"/>
  <c r="G31" i="10" s="1"/>
  <c r="I31" i="10"/>
  <c r="J31" i="10" s="1"/>
  <c r="K31" i="10" s="1"/>
  <c r="M31" i="10"/>
  <c r="N31" i="10" s="1"/>
  <c r="O31" i="10" s="1"/>
  <c r="C32" i="10"/>
  <c r="E32" i="10"/>
  <c r="F32" i="10" s="1"/>
  <c r="G32" i="10" s="1"/>
  <c r="I32" i="10"/>
  <c r="J32" i="10"/>
  <c r="K32" i="10" s="1"/>
  <c r="M32" i="10"/>
  <c r="N32" i="10" s="1"/>
  <c r="O32" i="10" s="1"/>
  <c r="C33" i="10"/>
  <c r="E33" i="10"/>
  <c r="I33" i="10"/>
  <c r="J33" i="10" s="1"/>
  <c r="K33" i="10" s="1"/>
  <c r="M33" i="10"/>
  <c r="N33" i="10" s="1"/>
  <c r="O33" i="10" s="1"/>
  <c r="C34" i="10"/>
  <c r="E34" i="10"/>
  <c r="I34" i="10"/>
  <c r="J34" i="10" s="1"/>
  <c r="K34" i="10" s="1"/>
  <c r="M34" i="10"/>
  <c r="N34" i="10"/>
  <c r="O34" i="10" s="1"/>
  <c r="C35" i="10"/>
  <c r="F35" i="10" s="1"/>
  <c r="G35" i="10" s="1"/>
  <c r="E35" i="10"/>
  <c r="I35" i="10"/>
  <c r="J35" i="10" s="1"/>
  <c r="K35" i="10" s="1"/>
  <c r="M35" i="10"/>
  <c r="C36" i="10"/>
  <c r="E36" i="10"/>
  <c r="I36" i="10"/>
  <c r="J36" i="10" s="1"/>
  <c r="K36" i="10" s="1"/>
  <c r="M36" i="10"/>
  <c r="N36" i="10"/>
  <c r="O36" i="10" s="1"/>
  <c r="C37" i="10"/>
  <c r="E37" i="10"/>
  <c r="F37" i="10" s="1"/>
  <c r="G37" i="10" s="1"/>
  <c r="I37" i="10"/>
  <c r="J37" i="10" s="1"/>
  <c r="K37" i="10" s="1"/>
  <c r="M37" i="10"/>
  <c r="N37" i="10" s="1"/>
  <c r="O37" i="10" s="1"/>
  <c r="C38" i="10"/>
  <c r="E38" i="10"/>
  <c r="I38" i="10"/>
  <c r="M38" i="10"/>
  <c r="C39" i="10"/>
  <c r="E39" i="10"/>
  <c r="I39" i="10"/>
  <c r="M39" i="10"/>
  <c r="C40" i="10"/>
  <c r="E40" i="10"/>
  <c r="I40" i="10"/>
  <c r="J40" i="10" s="1"/>
  <c r="K40" i="10" s="1"/>
  <c r="M40" i="10"/>
  <c r="N40" i="10" s="1"/>
  <c r="O40" i="10" s="1"/>
  <c r="C41" i="10"/>
  <c r="E41" i="10"/>
  <c r="I41" i="10"/>
  <c r="J41" i="10" s="1"/>
  <c r="K41" i="10" s="1"/>
  <c r="M41" i="10"/>
  <c r="C42" i="10"/>
  <c r="J42" i="10" s="1"/>
  <c r="K42" i="10" s="1"/>
  <c r="E42" i="10"/>
  <c r="I42" i="10"/>
  <c r="M42" i="10"/>
  <c r="N42" i="10" s="1"/>
  <c r="O42" i="10" s="1"/>
  <c r="C43" i="10"/>
  <c r="E43" i="10"/>
  <c r="F43" i="10" s="1"/>
  <c r="G43" i="10" s="1"/>
  <c r="I43" i="10"/>
  <c r="J43" i="10"/>
  <c r="K43" i="10" s="1"/>
  <c r="M43" i="10"/>
  <c r="C44" i="10"/>
  <c r="E44" i="10"/>
  <c r="I44" i="10"/>
  <c r="J44" i="10" s="1"/>
  <c r="K44" i="10" s="1"/>
  <c r="M44" i="10"/>
  <c r="N44" i="10"/>
  <c r="O44" i="10" s="1"/>
  <c r="C45" i="10"/>
  <c r="E45" i="10"/>
  <c r="F45" i="10" s="1"/>
  <c r="G45" i="10" s="1"/>
  <c r="I45" i="10"/>
  <c r="J45" i="10" s="1"/>
  <c r="K45" i="10" s="1"/>
  <c r="M45" i="10"/>
  <c r="N45" i="10" s="1"/>
  <c r="O45" i="10" s="1"/>
  <c r="C46" i="10"/>
  <c r="E46" i="10"/>
  <c r="I46" i="10"/>
  <c r="J46" i="10" s="1"/>
  <c r="K46" i="10" s="1"/>
  <c r="M46" i="10"/>
  <c r="N46" i="10"/>
  <c r="O46" i="10" s="1"/>
  <c r="C47" i="10"/>
  <c r="F47" i="10" s="1"/>
  <c r="G47" i="10" s="1"/>
  <c r="E47" i="10"/>
  <c r="I47" i="10"/>
  <c r="J47" i="10" s="1"/>
  <c r="K47" i="10" s="1"/>
  <c r="M47" i="10"/>
  <c r="C48" i="10"/>
  <c r="E48" i="10"/>
  <c r="I48" i="10"/>
  <c r="J48" i="10" s="1"/>
  <c r="K48" i="10" s="1"/>
  <c r="M48" i="10"/>
  <c r="N48" i="10" s="1"/>
  <c r="O48" i="10" s="1"/>
  <c r="M30" i="10"/>
  <c r="I30" i="10"/>
  <c r="E30" i="10"/>
  <c r="C30" i="10"/>
  <c r="F30" i="10" s="1"/>
  <c r="G30" i="10" s="1"/>
  <c r="B48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28" i="10"/>
  <c r="C36" i="9"/>
  <c r="E36" i="9"/>
  <c r="I36" i="9"/>
  <c r="J36" i="9"/>
  <c r="K36" i="9" s="1"/>
  <c r="M36" i="9"/>
  <c r="N36" i="9" s="1"/>
  <c r="O36" i="9" s="1"/>
  <c r="C37" i="9"/>
  <c r="E37" i="9"/>
  <c r="I37" i="9"/>
  <c r="M37" i="9"/>
  <c r="C38" i="9"/>
  <c r="E38" i="9"/>
  <c r="I38" i="9"/>
  <c r="M38" i="9"/>
  <c r="C39" i="9"/>
  <c r="J39" i="9" s="1"/>
  <c r="K39" i="9" s="1"/>
  <c r="E39" i="9"/>
  <c r="I39" i="9"/>
  <c r="M39" i="9"/>
  <c r="C40" i="9"/>
  <c r="E40" i="9"/>
  <c r="I40" i="9"/>
  <c r="J40" i="9" s="1"/>
  <c r="K40" i="9" s="1"/>
  <c r="M40" i="9"/>
  <c r="N40" i="9" s="1"/>
  <c r="O40" i="9" s="1"/>
  <c r="C41" i="9"/>
  <c r="E41" i="9"/>
  <c r="F41" i="9" s="1"/>
  <c r="G41" i="9" s="1"/>
  <c r="I41" i="9"/>
  <c r="M41" i="9"/>
  <c r="N41" i="9" s="1"/>
  <c r="O41" i="9" s="1"/>
  <c r="C42" i="9"/>
  <c r="E42" i="9"/>
  <c r="F42" i="9" s="1"/>
  <c r="G42" i="9" s="1"/>
  <c r="I42" i="9"/>
  <c r="M42" i="9"/>
  <c r="N42" i="9" s="1"/>
  <c r="O42" i="9" s="1"/>
  <c r="C43" i="9"/>
  <c r="J43" i="9" s="1"/>
  <c r="K43" i="9" s="1"/>
  <c r="E43" i="9"/>
  <c r="I43" i="9"/>
  <c r="M43" i="9"/>
  <c r="N43" i="9" s="1"/>
  <c r="O43" i="9" s="1"/>
  <c r="C44" i="9"/>
  <c r="E44" i="9"/>
  <c r="I44" i="9"/>
  <c r="J44" i="9"/>
  <c r="K44" i="9" s="1"/>
  <c r="M44" i="9"/>
  <c r="N44" i="9" s="1"/>
  <c r="O44" i="9" s="1"/>
  <c r="C45" i="9"/>
  <c r="E45" i="9"/>
  <c r="I45" i="9"/>
  <c r="J45" i="9" s="1"/>
  <c r="K45" i="9" s="1"/>
  <c r="M45" i="9"/>
  <c r="C46" i="9"/>
  <c r="E46" i="9"/>
  <c r="I46" i="9"/>
  <c r="J46" i="9" s="1"/>
  <c r="K46" i="9" s="1"/>
  <c r="M46" i="9"/>
  <c r="C47" i="9"/>
  <c r="E47" i="9"/>
  <c r="I47" i="9"/>
  <c r="M47" i="9"/>
  <c r="C48" i="9"/>
  <c r="E48" i="9"/>
  <c r="I48" i="9"/>
  <c r="J48" i="9" s="1"/>
  <c r="K48" i="9" s="1"/>
  <c r="M48" i="9"/>
  <c r="N48" i="9" s="1"/>
  <c r="O48" i="9" s="1"/>
  <c r="C49" i="9"/>
  <c r="E49" i="9"/>
  <c r="F49" i="9" s="1"/>
  <c r="G49" i="9" s="1"/>
  <c r="I49" i="9"/>
  <c r="M49" i="9"/>
  <c r="N49" i="9" s="1"/>
  <c r="O49" i="9" s="1"/>
  <c r="C50" i="9"/>
  <c r="E50" i="9"/>
  <c r="F50" i="9" s="1"/>
  <c r="G50" i="9" s="1"/>
  <c r="I50" i="9"/>
  <c r="M50" i="9"/>
  <c r="N50" i="9" s="1"/>
  <c r="O50" i="9" s="1"/>
  <c r="C51" i="9"/>
  <c r="J51" i="9" s="1"/>
  <c r="K51" i="9" s="1"/>
  <c r="E51" i="9"/>
  <c r="I51" i="9"/>
  <c r="M51" i="9"/>
  <c r="C52" i="9"/>
  <c r="E52" i="9"/>
  <c r="F52" i="9" s="1"/>
  <c r="G52" i="9" s="1"/>
  <c r="I52" i="9"/>
  <c r="J52" i="9"/>
  <c r="K52" i="9" s="1"/>
  <c r="M52" i="9"/>
  <c r="N52" i="9" s="1"/>
  <c r="O52" i="9" s="1"/>
  <c r="C53" i="9"/>
  <c r="E53" i="9"/>
  <c r="I53" i="9"/>
  <c r="M53" i="9"/>
  <c r="C54" i="9"/>
  <c r="E54" i="9"/>
  <c r="I54" i="9"/>
  <c r="M54" i="9"/>
  <c r="C55" i="9"/>
  <c r="J55" i="9" s="1"/>
  <c r="K55" i="9" s="1"/>
  <c r="E55" i="9"/>
  <c r="I55" i="9"/>
  <c r="M55" i="9"/>
  <c r="C56" i="9"/>
  <c r="E56" i="9"/>
  <c r="I56" i="9"/>
  <c r="J56" i="9" s="1"/>
  <c r="K56" i="9" s="1"/>
  <c r="M56" i="9"/>
  <c r="N56" i="9" s="1"/>
  <c r="O56" i="9" s="1"/>
  <c r="C57" i="9"/>
  <c r="E57" i="9"/>
  <c r="F57" i="9" s="1"/>
  <c r="G57" i="9" s="1"/>
  <c r="I57" i="9"/>
  <c r="M57" i="9"/>
  <c r="N57" i="9" s="1"/>
  <c r="O57" i="9" s="1"/>
  <c r="C58" i="9"/>
  <c r="E58" i="9"/>
  <c r="F58" i="9" s="1"/>
  <c r="G58" i="9" s="1"/>
  <c r="I58" i="9"/>
  <c r="J58" i="9" s="1"/>
  <c r="K58" i="9" s="1"/>
  <c r="M58" i="9"/>
  <c r="N58" i="9" s="1"/>
  <c r="O58" i="9" s="1"/>
  <c r="M35" i="9"/>
  <c r="I35" i="9"/>
  <c r="E35" i="9"/>
  <c r="C35" i="9"/>
  <c r="F35" i="9" s="1"/>
  <c r="G35" i="9" s="1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33" i="9"/>
  <c r="B14" i="7"/>
  <c r="M14" i="7" s="1"/>
  <c r="B15" i="7"/>
  <c r="I15" i="7" s="1"/>
  <c r="B16" i="7"/>
  <c r="E16" i="7" s="1"/>
  <c r="B12" i="7"/>
  <c r="L7" i="15"/>
  <c r="I14" i="7"/>
  <c r="M8" i="13"/>
  <c r="M9" i="13"/>
  <c r="M10" i="13"/>
  <c r="M11" i="13"/>
  <c r="M12" i="13"/>
  <c r="M13" i="13"/>
  <c r="M14" i="13"/>
  <c r="M15" i="13"/>
  <c r="M16" i="13"/>
  <c r="M17" i="13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8" i="7"/>
  <c r="M9" i="7"/>
  <c r="M7" i="9"/>
  <c r="M7" i="10"/>
  <c r="M7" i="11"/>
  <c r="M7" i="12"/>
  <c r="M7" i="13"/>
  <c r="M7" i="7"/>
  <c r="C14" i="7" l="1"/>
  <c r="C15" i="7"/>
  <c r="M15" i="7"/>
  <c r="E15" i="7"/>
  <c r="F15" i="7" s="1"/>
  <c r="G15" i="7" s="1"/>
  <c r="M16" i="7"/>
  <c r="C16" i="7"/>
  <c r="F16" i="7" s="1"/>
  <c r="G16" i="7" s="1"/>
  <c r="F13" i="16"/>
  <c r="F9" i="16"/>
  <c r="F11" i="16"/>
  <c r="F7" i="16"/>
  <c r="E20" i="13"/>
  <c r="M20" i="13"/>
  <c r="F20" i="13"/>
  <c r="G20" i="13" s="1"/>
  <c r="J20" i="13"/>
  <c r="K20" i="13" s="1"/>
  <c r="J22" i="13"/>
  <c r="K22" i="13" s="1"/>
  <c r="N22" i="13"/>
  <c r="O22" i="13" s="1"/>
  <c r="N20" i="13"/>
  <c r="O20" i="13" s="1"/>
  <c r="J161" i="12"/>
  <c r="K161" i="12" s="1"/>
  <c r="J157" i="12"/>
  <c r="K157" i="12" s="1"/>
  <c r="C105" i="12"/>
  <c r="F161" i="12"/>
  <c r="G161" i="12" s="1"/>
  <c r="F157" i="12"/>
  <c r="G157" i="12" s="1"/>
  <c r="E105" i="12"/>
  <c r="F105" i="12" s="1"/>
  <c r="G105" i="12" s="1"/>
  <c r="J107" i="12"/>
  <c r="K107" i="12" s="1"/>
  <c r="N107" i="12"/>
  <c r="O107" i="12" s="1"/>
  <c r="I105" i="12"/>
  <c r="M105" i="12"/>
  <c r="N105" i="12" s="1"/>
  <c r="O105" i="12" s="1"/>
  <c r="E52" i="11"/>
  <c r="I52" i="11"/>
  <c r="M52" i="11"/>
  <c r="N52" i="11" s="1"/>
  <c r="O52" i="11" s="1"/>
  <c r="F54" i="11"/>
  <c r="G54" i="11" s="1"/>
  <c r="F52" i="11"/>
  <c r="G52" i="11" s="1"/>
  <c r="J52" i="11"/>
  <c r="K52" i="11" s="1"/>
  <c r="J54" i="11"/>
  <c r="K54" i="11" s="1"/>
  <c r="N54" i="11"/>
  <c r="O54" i="11" s="1"/>
  <c r="J57" i="9"/>
  <c r="K57" i="9" s="1"/>
  <c r="N55" i="9"/>
  <c r="O55" i="9" s="1"/>
  <c r="N54" i="9"/>
  <c r="O54" i="9" s="1"/>
  <c r="N53" i="9"/>
  <c r="O53" i="9" s="1"/>
  <c r="F48" i="9"/>
  <c r="G48" i="9" s="1"/>
  <c r="F46" i="9"/>
  <c r="G46" i="9" s="1"/>
  <c r="F45" i="9"/>
  <c r="G45" i="9" s="1"/>
  <c r="J42" i="9"/>
  <c r="K42" i="9" s="1"/>
  <c r="J41" i="9"/>
  <c r="K41" i="9" s="1"/>
  <c r="N39" i="9"/>
  <c r="O39" i="9" s="1"/>
  <c r="N38" i="9"/>
  <c r="O38" i="9" s="1"/>
  <c r="N37" i="9"/>
  <c r="O37" i="9" s="1"/>
  <c r="F46" i="10"/>
  <c r="G46" i="10" s="1"/>
  <c r="F44" i="10"/>
  <c r="G44" i="10" s="1"/>
  <c r="N39" i="10"/>
  <c r="O39" i="10" s="1"/>
  <c r="F36" i="10"/>
  <c r="G36" i="10" s="1"/>
  <c r="F34" i="10"/>
  <c r="G34" i="10" s="1"/>
  <c r="F33" i="10"/>
  <c r="G33" i="10" s="1"/>
  <c r="J54" i="9"/>
  <c r="K54" i="9" s="1"/>
  <c r="J53" i="9"/>
  <c r="K53" i="9" s="1"/>
  <c r="J47" i="9"/>
  <c r="K47" i="9" s="1"/>
  <c r="J38" i="9"/>
  <c r="K38" i="9" s="1"/>
  <c r="J37" i="9"/>
  <c r="K37" i="9" s="1"/>
  <c r="J39" i="10"/>
  <c r="K39" i="10" s="1"/>
  <c r="F54" i="9"/>
  <c r="G54" i="9" s="1"/>
  <c r="F53" i="9"/>
  <c r="G53" i="9" s="1"/>
  <c r="J50" i="9"/>
  <c r="K50" i="9" s="1"/>
  <c r="J49" i="9"/>
  <c r="K49" i="9" s="1"/>
  <c r="N46" i="9"/>
  <c r="O46" i="9" s="1"/>
  <c r="N45" i="9"/>
  <c r="O45" i="9" s="1"/>
  <c r="F37" i="9"/>
  <c r="G37" i="9" s="1"/>
  <c r="N47" i="10"/>
  <c r="O47" i="10" s="1"/>
  <c r="F39" i="10"/>
  <c r="G39" i="10" s="1"/>
  <c r="N35" i="10"/>
  <c r="O35" i="10" s="1"/>
  <c r="J38" i="10"/>
  <c r="K38" i="10" s="1"/>
  <c r="C28" i="10"/>
  <c r="N51" i="9"/>
  <c r="O51" i="9" s="1"/>
  <c r="N38" i="10"/>
  <c r="O38" i="10" s="1"/>
  <c r="N47" i="9"/>
  <c r="O47" i="9" s="1"/>
  <c r="F38" i="9"/>
  <c r="G38" i="9" s="1"/>
  <c r="E33" i="9"/>
  <c r="F41" i="10"/>
  <c r="G41" i="10" s="1"/>
  <c r="C33" i="9"/>
  <c r="N41" i="10"/>
  <c r="O41" i="10" s="1"/>
  <c r="F56" i="9"/>
  <c r="G56" i="9" s="1"/>
  <c r="F44" i="9"/>
  <c r="G44" i="9" s="1"/>
  <c r="F40" i="9"/>
  <c r="G40" i="9" s="1"/>
  <c r="F36" i="9"/>
  <c r="G36" i="9" s="1"/>
  <c r="F48" i="10"/>
  <c r="G48" i="10" s="1"/>
  <c r="N43" i="10"/>
  <c r="O43" i="10" s="1"/>
  <c r="F40" i="10"/>
  <c r="G40" i="10" s="1"/>
  <c r="J15" i="7"/>
  <c r="K15" i="7" s="1"/>
  <c r="I33" i="9"/>
  <c r="F55" i="9"/>
  <c r="G55" i="9" s="1"/>
  <c r="F51" i="9"/>
  <c r="G51" i="9" s="1"/>
  <c r="F47" i="9"/>
  <c r="G47" i="9" s="1"/>
  <c r="F43" i="9"/>
  <c r="G43" i="9" s="1"/>
  <c r="F39" i="9"/>
  <c r="G39" i="9" s="1"/>
  <c r="F42" i="10"/>
  <c r="G42" i="10" s="1"/>
  <c r="F38" i="10"/>
  <c r="G38" i="10" s="1"/>
  <c r="E28" i="10"/>
  <c r="F28" i="10" s="1"/>
  <c r="G28" i="10" s="1"/>
  <c r="I28" i="10"/>
  <c r="J28" i="10" s="1"/>
  <c r="K28" i="10" s="1"/>
  <c r="M28" i="10"/>
  <c r="N28" i="10" s="1"/>
  <c r="O28" i="10" s="1"/>
  <c r="J30" i="10"/>
  <c r="K30" i="10" s="1"/>
  <c r="N30" i="10"/>
  <c r="O30" i="10" s="1"/>
  <c r="M33" i="9"/>
  <c r="N33" i="9" s="1"/>
  <c r="O33" i="9" s="1"/>
  <c r="J33" i="9"/>
  <c r="K33" i="9" s="1"/>
  <c r="J35" i="9"/>
  <c r="K35" i="9" s="1"/>
  <c r="N35" i="9"/>
  <c r="O35" i="9" s="1"/>
  <c r="F33" i="9"/>
  <c r="G33" i="9" s="1"/>
  <c r="E14" i="7"/>
  <c r="I16" i="7"/>
  <c r="J16" i="7" s="1"/>
  <c r="K16" i="7" s="1"/>
  <c r="J14" i="7"/>
  <c r="K14" i="7" s="1"/>
  <c r="N14" i="7"/>
  <c r="O14" i="7" s="1"/>
  <c r="M5" i="13"/>
  <c r="L13" i="15" s="1"/>
  <c r="M5" i="12"/>
  <c r="L12" i="15" s="1"/>
  <c r="M5" i="10"/>
  <c r="L10" i="15" s="1"/>
  <c r="M5" i="9"/>
  <c r="L9" i="15" s="1"/>
  <c r="M5" i="7"/>
  <c r="L8" i="15" s="1"/>
  <c r="M5" i="11"/>
  <c r="L11" i="15" s="1"/>
  <c r="H7" i="15"/>
  <c r="I8" i="13"/>
  <c r="I9" i="13"/>
  <c r="I10" i="13"/>
  <c r="I11" i="13"/>
  <c r="I12" i="13"/>
  <c r="I13" i="13"/>
  <c r="I14" i="13"/>
  <c r="I15" i="13"/>
  <c r="I16" i="13"/>
  <c r="I17" i="13"/>
  <c r="I7" i="13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7" i="12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7" i="11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7" i="10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7" i="9"/>
  <c r="I8" i="7"/>
  <c r="I9" i="7"/>
  <c r="I7" i="7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E11" i="13" s="1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C9" i="13" s="1"/>
  <c r="N9" i="13" s="1"/>
  <c r="O9" i="13" s="1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E13" i="13" s="1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E17" i="10" s="1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E21" i="10" s="1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3" i="6"/>
  <c r="D7" i="15"/>
  <c r="E7" i="15" s="1"/>
  <c r="B7" i="15"/>
  <c r="M7" i="15" s="1"/>
  <c r="N7" i="15" s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3" i="6"/>
  <c r="C12" i="7" l="1"/>
  <c r="B8" i="16" s="1"/>
  <c r="B5" i="16" s="1"/>
  <c r="N15" i="7"/>
  <c r="O15" i="7" s="1"/>
  <c r="E12" i="7"/>
  <c r="N16" i="7"/>
  <c r="O16" i="7" s="1"/>
  <c r="M12" i="7"/>
  <c r="L8" i="16" s="1"/>
  <c r="M8" i="16" s="1"/>
  <c r="N8" i="16" s="1"/>
  <c r="L5" i="16"/>
  <c r="M5" i="16" s="1"/>
  <c r="N5" i="16" s="1"/>
  <c r="F12" i="7"/>
  <c r="G12" i="7" s="1"/>
  <c r="D8" i="16"/>
  <c r="I7" i="15"/>
  <c r="J7" i="15" s="1"/>
  <c r="J105" i="12"/>
  <c r="K105" i="12" s="1"/>
  <c r="J17" i="12"/>
  <c r="J32" i="11"/>
  <c r="J64" i="12"/>
  <c r="J11" i="13"/>
  <c r="L5" i="15"/>
  <c r="J61" i="12"/>
  <c r="F14" i="7"/>
  <c r="G14" i="7" s="1"/>
  <c r="J17" i="9"/>
  <c r="J15" i="11"/>
  <c r="J43" i="12"/>
  <c r="J77" i="12"/>
  <c r="J11" i="10"/>
  <c r="J50" i="12"/>
  <c r="J9" i="13"/>
  <c r="K9" i="13" s="1"/>
  <c r="I12" i="7"/>
  <c r="I5" i="13"/>
  <c r="I5" i="12"/>
  <c r="I5" i="11"/>
  <c r="I5" i="10"/>
  <c r="I5" i="9"/>
  <c r="I5" i="7"/>
  <c r="E17" i="13"/>
  <c r="F17" i="13" s="1"/>
  <c r="E9" i="13"/>
  <c r="C17" i="13"/>
  <c r="J17" i="13" s="1"/>
  <c r="C15" i="13"/>
  <c r="N15" i="13" s="1"/>
  <c r="O15" i="13" s="1"/>
  <c r="C13" i="13"/>
  <c r="C11" i="13"/>
  <c r="F11" i="13" s="1"/>
  <c r="E15" i="13"/>
  <c r="F15" i="13" s="1"/>
  <c r="C9" i="11"/>
  <c r="J9" i="11" s="1"/>
  <c r="E16" i="13"/>
  <c r="F16" i="13" s="1"/>
  <c r="E14" i="13"/>
  <c r="E12" i="13"/>
  <c r="E10" i="13"/>
  <c r="E8" i="13"/>
  <c r="F8" i="13" s="1"/>
  <c r="C16" i="13"/>
  <c r="C14" i="13"/>
  <c r="C12" i="13"/>
  <c r="N12" i="13" s="1"/>
  <c r="O12" i="13" s="1"/>
  <c r="C10" i="13"/>
  <c r="C8" i="13"/>
  <c r="J8" i="13" s="1"/>
  <c r="E101" i="12"/>
  <c r="E99" i="12"/>
  <c r="E97" i="12"/>
  <c r="F97" i="12" s="1"/>
  <c r="E95" i="12"/>
  <c r="E93" i="12"/>
  <c r="E91" i="12"/>
  <c r="E89" i="12"/>
  <c r="F89" i="12" s="1"/>
  <c r="E87" i="12"/>
  <c r="E85" i="12"/>
  <c r="E83" i="12"/>
  <c r="E81" i="12"/>
  <c r="F81" i="12" s="1"/>
  <c r="E79" i="12"/>
  <c r="E77" i="12"/>
  <c r="E75" i="12"/>
  <c r="E73" i="12"/>
  <c r="F73" i="12" s="1"/>
  <c r="E71" i="12"/>
  <c r="E69" i="12"/>
  <c r="E67" i="12"/>
  <c r="E65" i="12"/>
  <c r="F65" i="12" s="1"/>
  <c r="E63" i="12"/>
  <c r="E61" i="12"/>
  <c r="E59" i="12"/>
  <c r="E57" i="12"/>
  <c r="F57" i="12" s="1"/>
  <c r="E55" i="12"/>
  <c r="E53" i="12"/>
  <c r="E51" i="12"/>
  <c r="E49" i="12"/>
  <c r="F49" i="12" s="1"/>
  <c r="E47" i="12"/>
  <c r="E45" i="12"/>
  <c r="E43" i="12"/>
  <c r="E41" i="12"/>
  <c r="F41" i="12" s="1"/>
  <c r="E39" i="12"/>
  <c r="E37" i="12"/>
  <c r="E35" i="12"/>
  <c r="E33" i="12"/>
  <c r="F33" i="12" s="1"/>
  <c r="E31" i="12"/>
  <c r="E29" i="12"/>
  <c r="E27" i="12"/>
  <c r="E25" i="12"/>
  <c r="F25" i="12" s="1"/>
  <c r="E23" i="12"/>
  <c r="E21" i="12"/>
  <c r="E19" i="12"/>
  <c r="E17" i="12"/>
  <c r="F17" i="12" s="1"/>
  <c r="E15" i="12"/>
  <c r="E13" i="12"/>
  <c r="E11" i="12"/>
  <c r="E9" i="12"/>
  <c r="F9" i="12" s="1"/>
  <c r="C101" i="12"/>
  <c r="J101" i="12" s="1"/>
  <c r="C99" i="12"/>
  <c r="C97" i="12"/>
  <c r="C95" i="12"/>
  <c r="J95" i="12" s="1"/>
  <c r="C93" i="12"/>
  <c r="C91" i="12"/>
  <c r="J91" i="12" s="1"/>
  <c r="C89" i="12"/>
  <c r="N89" i="12" s="1"/>
  <c r="O89" i="12" s="1"/>
  <c r="C87" i="12"/>
  <c r="C85" i="12"/>
  <c r="J85" i="12" s="1"/>
  <c r="C83" i="12"/>
  <c r="C81" i="12"/>
  <c r="C79" i="12"/>
  <c r="J79" i="12" s="1"/>
  <c r="C77" i="12"/>
  <c r="C75" i="12"/>
  <c r="J75" i="12" s="1"/>
  <c r="C73" i="12"/>
  <c r="N73" i="12" s="1"/>
  <c r="O73" i="12" s="1"/>
  <c r="C71" i="12"/>
  <c r="C69" i="12"/>
  <c r="J69" i="12" s="1"/>
  <c r="C67" i="12"/>
  <c r="C65" i="12"/>
  <c r="C63" i="12"/>
  <c r="J63" i="12" s="1"/>
  <c r="C61" i="12"/>
  <c r="C59" i="12"/>
  <c r="J59" i="12" s="1"/>
  <c r="C57" i="12"/>
  <c r="N57" i="12" s="1"/>
  <c r="O57" i="12" s="1"/>
  <c r="C55" i="12"/>
  <c r="C53" i="12"/>
  <c r="C51" i="12"/>
  <c r="C49" i="12"/>
  <c r="C47" i="12"/>
  <c r="C45" i="12"/>
  <c r="C43" i="12"/>
  <c r="C41" i="12"/>
  <c r="N41" i="12" s="1"/>
  <c r="O41" i="12" s="1"/>
  <c r="C39" i="12"/>
  <c r="C37" i="12"/>
  <c r="J37" i="12" s="1"/>
  <c r="C35" i="12"/>
  <c r="C33" i="12"/>
  <c r="C31" i="12"/>
  <c r="J31" i="12" s="1"/>
  <c r="C29" i="12"/>
  <c r="J29" i="12" s="1"/>
  <c r="C27" i="12"/>
  <c r="J27" i="12" s="1"/>
  <c r="C25" i="12"/>
  <c r="N25" i="12" s="1"/>
  <c r="O25" i="12" s="1"/>
  <c r="C23" i="12"/>
  <c r="C21" i="12"/>
  <c r="N21" i="12" s="1"/>
  <c r="O21" i="12" s="1"/>
  <c r="C19" i="12"/>
  <c r="C17" i="12"/>
  <c r="N17" i="12" s="1"/>
  <c r="O17" i="12" s="1"/>
  <c r="C15" i="12"/>
  <c r="J15" i="12" s="1"/>
  <c r="C13" i="12"/>
  <c r="J13" i="12" s="1"/>
  <c r="C11" i="12"/>
  <c r="J11" i="12" s="1"/>
  <c r="C9" i="12"/>
  <c r="N9" i="12" s="1"/>
  <c r="O9" i="12" s="1"/>
  <c r="E37" i="11"/>
  <c r="F37" i="11" s="1"/>
  <c r="E15" i="10"/>
  <c r="E31" i="11"/>
  <c r="E102" i="12"/>
  <c r="E100" i="12"/>
  <c r="E98" i="12"/>
  <c r="E96" i="12"/>
  <c r="E94" i="12"/>
  <c r="E92" i="12"/>
  <c r="E90" i="12"/>
  <c r="E88" i="12"/>
  <c r="E86" i="12"/>
  <c r="E84" i="12"/>
  <c r="E82" i="12"/>
  <c r="E80" i="12"/>
  <c r="E78" i="12"/>
  <c r="E76" i="12"/>
  <c r="E74" i="12"/>
  <c r="E72" i="12"/>
  <c r="E70" i="12"/>
  <c r="E68" i="12"/>
  <c r="E66" i="12"/>
  <c r="E64" i="12"/>
  <c r="E62" i="12"/>
  <c r="E60" i="12"/>
  <c r="E58" i="12"/>
  <c r="E56" i="12"/>
  <c r="E54" i="12"/>
  <c r="E52" i="12"/>
  <c r="E50" i="12"/>
  <c r="E48" i="12"/>
  <c r="E46" i="12"/>
  <c r="E44" i="12"/>
  <c r="E42" i="12"/>
  <c r="E40" i="12"/>
  <c r="E38" i="12"/>
  <c r="E36" i="12"/>
  <c r="E34" i="12"/>
  <c r="E32" i="12"/>
  <c r="E30" i="12"/>
  <c r="E28" i="12"/>
  <c r="E26" i="12"/>
  <c r="E24" i="12"/>
  <c r="E22" i="12"/>
  <c r="E20" i="12"/>
  <c r="E18" i="12"/>
  <c r="E16" i="12"/>
  <c r="E14" i="12"/>
  <c r="E12" i="12"/>
  <c r="E10" i="12"/>
  <c r="E8" i="12"/>
  <c r="C102" i="12"/>
  <c r="N102" i="12" s="1"/>
  <c r="O102" i="12" s="1"/>
  <c r="C100" i="12"/>
  <c r="C98" i="12"/>
  <c r="J98" i="12" s="1"/>
  <c r="C96" i="12"/>
  <c r="J96" i="12" s="1"/>
  <c r="C94" i="12"/>
  <c r="N94" i="12" s="1"/>
  <c r="O94" i="12" s="1"/>
  <c r="C92" i="12"/>
  <c r="C90" i="12"/>
  <c r="J90" i="12" s="1"/>
  <c r="C88" i="12"/>
  <c r="C86" i="12"/>
  <c r="N86" i="12" s="1"/>
  <c r="O86" i="12" s="1"/>
  <c r="C84" i="12"/>
  <c r="J84" i="12" s="1"/>
  <c r="C82" i="12"/>
  <c r="J82" i="12" s="1"/>
  <c r="C80" i="12"/>
  <c r="J80" i="12" s="1"/>
  <c r="C78" i="12"/>
  <c r="N78" i="12" s="1"/>
  <c r="O78" i="12" s="1"/>
  <c r="C76" i="12"/>
  <c r="C74" i="12"/>
  <c r="J74" i="12" s="1"/>
  <c r="C72" i="12"/>
  <c r="C70" i="12"/>
  <c r="N70" i="12" s="1"/>
  <c r="O70" i="12" s="1"/>
  <c r="C68" i="12"/>
  <c r="C66" i="12"/>
  <c r="J66" i="12" s="1"/>
  <c r="C64" i="12"/>
  <c r="C62" i="12"/>
  <c r="N62" i="12" s="1"/>
  <c r="O62" i="12" s="1"/>
  <c r="C60" i="12"/>
  <c r="C58" i="12"/>
  <c r="J58" i="12" s="1"/>
  <c r="C56" i="12"/>
  <c r="C54" i="12"/>
  <c r="N54" i="12" s="1"/>
  <c r="O54" i="12" s="1"/>
  <c r="C52" i="12"/>
  <c r="J52" i="12" s="1"/>
  <c r="C50" i="12"/>
  <c r="C48" i="12"/>
  <c r="J48" i="12" s="1"/>
  <c r="C46" i="12"/>
  <c r="N46" i="12" s="1"/>
  <c r="O46" i="12" s="1"/>
  <c r="C44" i="12"/>
  <c r="C42" i="12"/>
  <c r="J42" i="12" s="1"/>
  <c r="C40" i="12"/>
  <c r="C38" i="12"/>
  <c r="N38" i="12" s="1"/>
  <c r="O38" i="12" s="1"/>
  <c r="C36" i="12"/>
  <c r="J36" i="12" s="1"/>
  <c r="C34" i="12"/>
  <c r="J34" i="12" s="1"/>
  <c r="C32" i="12"/>
  <c r="J32" i="12" s="1"/>
  <c r="C30" i="12"/>
  <c r="N30" i="12" s="1"/>
  <c r="O30" i="12" s="1"/>
  <c r="C28" i="12"/>
  <c r="C26" i="12"/>
  <c r="J26" i="12" s="1"/>
  <c r="C24" i="12"/>
  <c r="C22" i="12"/>
  <c r="N22" i="12" s="1"/>
  <c r="O22" i="12" s="1"/>
  <c r="C20" i="12"/>
  <c r="C18" i="12"/>
  <c r="J18" i="12" s="1"/>
  <c r="C16" i="12"/>
  <c r="J16" i="12" s="1"/>
  <c r="C14" i="12"/>
  <c r="N14" i="12" s="1"/>
  <c r="O14" i="12" s="1"/>
  <c r="C12" i="12"/>
  <c r="C10" i="12"/>
  <c r="J10" i="12" s="1"/>
  <c r="C8" i="12"/>
  <c r="E13" i="10"/>
  <c r="E49" i="11"/>
  <c r="F49" i="11" s="1"/>
  <c r="E45" i="11"/>
  <c r="E39" i="11"/>
  <c r="E35" i="11"/>
  <c r="E29" i="11"/>
  <c r="F29" i="11" s="1"/>
  <c r="G29" i="11" s="1"/>
  <c r="E25" i="11"/>
  <c r="E23" i="11"/>
  <c r="E21" i="11"/>
  <c r="E19" i="11"/>
  <c r="E17" i="11"/>
  <c r="E15" i="11"/>
  <c r="E13" i="11"/>
  <c r="E9" i="11"/>
  <c r="F9" i="11" s="1"/>
  <c r="C49" i="11"/>
  <c r="C47" i="11"/>
  <c r="J47" i="11" s="1"/>
  <c r="C45" i="11"/>
  <c r="C43" i="11"/>
  <c r="C41" i="11"/>
  <c r="J41" i="11" s="1"/>
  <c r="C39" i="11"/>
  <c r="C37" i="11"/>
  <c r="N37" i="11" s="1"/>
  <c r="O37" i="11" s="1"/>
  <c r="C35" i="11"/>
  <c r="J35" i="11" s="1"/>
  <c r="C33" i="11"/>
  <c r="J33" i="11" s="1"/>
  <c r="C31" i="11"/>
  <c r="J31" i="11" s="1"/>
  <c r="C29" i="11"/>
  <c r="J29" i="11" s="1"/>
  <c r="C27" i="11"/>
  <c r="C25" i="11"/>
  <c r="J25" i="11" s="1"/>
  <c r="C23" i="11"/>
  <c r="N23" i="11" s="1"/>
  <c r="O23" i="11" s="1"/>
  <c r="C21" i="11"/>
  <c r="C19" i="11"/>
  <c r="C17" i="11"/>
  <c r="C15" i="11"/>
  <c r="N15" i="11" s="1"/>
  <c r="O15" i="11" s="1"/>
  <c r="C13" i="11"/>
  <c r="J13" i="11" s="1"/>
  <c r="C11" i="11"/>
  <c r="E47" i="11"/>
  <c r="E41" i="11"/>
  <c r="F41" i="11" s="1"/>
  <c r="E33" i="11"/>
  <c r="F33" i="11" s="1"/>
  <c r="E27" i="11"/>
  <c r="F27" i="11" s="1"/>
  <c r="E11" i="11"/>
  <c r="C9" i="10"/>
  <c r="J9" i="10" s="1"/>
  <c r="E48" i="11"/>
  <c r="E46" i="11"/>
  <c r="F46" i="11" s="1"/>
  <c r="E44" i="11"/>
  <c r="E42" i="11"/>
  <c r="E40" i="11"/>
  <c r="E38" i="11"/>
  <c r="F38" i="11" s="1"/>
  <c r="E36" i="11"/>
  <c r="E34" i="11"/>
  <c r="E32" i="11"/>
  <c r="E30" i="11"/>
  <c r="F30" i="11" s="1"/>
  <c r="E28" i="11"/>
  <c r="E26" i="11"/>
  <c r="E24" i="11"/>
  <c r="E22" i="11"/>
  <c r="F22" i="11" s="1"/>
  <c r="E20" i="11"/>
  <c r="E18" i="11"/>
  <c r="E16" i="11"/>
  <c r="E14" i="11"/>
  <c r="F14" i="11" s="1"/>
  <c r="E12" i="11"/>
  <c r="E10" i="11"/>
  <c r="E8" i="11"/>
  <c r="E43" i="11"/>
  <c r="F43" i="11" s="1"/>
  <c r="C48" i="11"/>
  <c r="J48" i="11" s="1"/>
  <c r="C46" i="11"/>
  <c r="C44" i="11"/>
  <c r="N44" i="11" s="1"/>
  <c r="O44" i="11" s="1"/>
  <c r="C42" i="11"/>
  <c r="C40" i="11"/>
  <c r="J40" i="11" s="1"/>
  <c r="C38" i="11"/>
  <c r="J38" i="11" s="1"/>
  <c r="C36" i="11"/>
  <c r="C34" i="11"/>
  <c r="J34" i="11" s="1"/>
  <c r="C32" i="11"/>
  <c r="C30" i="11"/>
  <c r="N30" i="11" s="1"/>
  <c r="O30" i="11" s="1"/>
  <c r="C28" i="11"/>
  <c r="C26" i="11"/>
  <c r="C24" i="11"/>
  <c r="J24" i="11" s="1"/>
  <c r="C22" i="11"/>
  <c r="N22" i="11" s="1"/>
  <c r="O22" i="11" s="1"/>
  <c r="C20" i="11"/>
  <c r="C18" i="11"/>
  <c r="J18" i="11" s="1"/>
  <c r="C16" i="11"/>
  <c r="J16" i="11" s="1"/>
  <c r="C14" i="11"/>
  <c r="N14" i="11" s="1"/>
  <c r="O14" i="11" s="1"/>
  <c r="C12" i="11"/>
  <c r="C10" i="11"/>
  <c r="J10" i="11" s="1"/>
  <c r="C8" i="11"/>
  <c r="J8" i="11" s="1"/>
  <c r="E25" i="10"/>
  <c r="E23" i="10"/>
  <c r="E19" i="10"/>
  <c r="F19" i="10" s="1"/>
  <c r="E11" i="10"/>
  <c r="E9" i="10"/>
  <c r="F9" i="10" s="1"/>
  <c r="C25" i="10"/>
  <c r="N25" i="10" s="1"/>
  <c r="O25" i="10" s="1"/>
  <c r="C23" i="10"/>
  <c r="C21" i="10"/>
  <c r="F21" i="10" s="1"/>
  <c r="C19" i="10"/>
  <c r="N19" i="10" s="1"/>
  <c r="O19" i="10" s="1"/>
  <c r="C17" i="10"/>
  <c r="F17" i="10" s="1"/>
  <c r="C15" i="10"/>
  <c r="J15" i="10" s="1"/>
  <c r="C13" i="10"/>
  <c r="J13" i="10" s="1"/>
  <c r="C11" i="10"/>
  <c r="E7" i="13"/>
  <c r="E24" i="10"/>
  <c r="F24" i="10" s="1"/>
  <c r="E22" i="10"/>
  <c r="E20" i="10"/>
  <c r="E18" i="10"/>
  <c r="E16" i="10"/>
  <c r="F16" i="10" s="1"/>
  <c r="E14" i="10"/>
  <c r="E12" i="10"/>
  <c r="E10" i="10"/>
  <c r="E8" i="10"/>
  <c r="F8" i="10" s="1"/>
  <c r="C24" i="10"/>
  <c r="N24" i="10" s="1"/>
  <c r="O24" i="10" s="1"/>
  <c r="C22" i="10"/>
  <c r="J22" i="10" s="1"/>
  <c r="C20" i="10"/>
  <c r="J20" i="10" s="1"/>
  <c r="C18" i="10"/>
  <c r="C16" i="10"/>
  <c r="N16" i="10" s="1"/>
  <c r="O16" i="10" s="1"/>
  <c r="C14" i="10"/>
  <c r="J14" i="10" s="1"/>
  <c r="C12" i="10"/>
  <c r="C10" i="10"/>
  <c r="J10" i="10" s="1"/>
  <c r="C8" i="10"/>
  <c r="J8" i="10" s="1"/>
  <c r="C7" i="9"/>
  <c r="J7" i="9" s="1"/>
  <c r="K7" i="9" s="1"/>
  <c r="C24" i="9"/>
  <c r="N24" i="9" s="1"/>
  <c r="O24" i="9" s="1"/>
  <c r="C16" i="9"/>
  <c r="C8" i="9"/>
  <c r="J8" i="9" s="1"/>
  <c r="E27" i="9"/>
  <c r="F27" i="9" s="1"/>
  <c r="E23" i="9"/>
  <c r="E19" i="9"/>
  <c r="F19" i="9" s="1"/>
  <c r="E15" i="9"/>
  <c r="C7" i="12"/>
  <c r="N7" i="12" s="1"/>
  <c r="O7" i="12" s="1"/>
  <c r="E7" i="7"/>
  <c r="E7" i="9"/>
  <c r="C27" i="9"/>
  <c r="C23" i="9"/>
  <c r="C19" i="9"/>
  <c r="N19" i="9" s="1"/>
  <c r="O19" i="9" s="1"/>
  <c r="C15" i="9"/>
  <c r="C11" i="9"/>
  <c r="J11" i="9" s="1"/>
  <c r="E30" i="9"/>
  <c r="F30" i="9" s="1"/>
  <c r="E26" i="9"/>
  <c r="E22" i="9"/>
  <c r="F22" i="9" s="1"/>
  <c r="E18" i="9"/>
  <c r="E14" i="9"/>
  <c r="F14" i="9" s="1"/>
  <c r="E10" i="9"/>
  <c r="E7" i="10"/>
  <c r="E7" i="12"/>
  <c r="C7" i="10"/>
  <c r="C7" i="7"/>
  <c r="E9" i="7"/>
  <c r="C30" i="9"/>
  <c r="C26" i="9"/>
  <c r="C22" i="9"/>
  <c r="N22" i="9" s="1"/>
  <c r="O22" i="9" s="1"/>
  <c r="C18" i="9"/>
  <c r="J18" i="9" s="1"/>
  <c r="C14" i="9"/>
  <c r="C10" i="9"/>
  <c r="E29" i="9"/>
  <c r="E25" i="9"/>
  <c r="F25" i="9" s="1"/>
  <c r="E21" i="9"/>
  <c r="E17" i="9"/>
  <c r="F17" i="9" s="1"/>
  <c r="E13" i="9"/>
  <c r="E9" i="9"/>
  <c r="F9" i="9" s="1"/>
  <c r="C7" i="11"/>
  <c r="N7" i="11" s="1"/>
  <c r="O7" i="11" s="1"/>
  <c r="C7" i="13"/>
  <c r="N7" i="13" s="1"/>
  <c r="O7" i="13" s="1"/>
  <c r="C8" i="7"/>
  <c r="N8" i="7" s="1"/>
  <c r="O8" i="7" s="1"/>
  <c r="C28" i="9"/>
  <c r="J28" i="9" s="1"/>
  <c r="C20" i="9"/>
  <c r="C12" i="9"/>
  <c r="J12" i="9" s="1"/>
  <c r="E11" i="9"/>
  <c r="F11" i="9" s="1"/>
  <c r="C9" i="7"/>
  <c r="N9" i="7" s="1"/>
  <c r="O9" i="7" s="1"/>
  <c r="E8" i="7"/>
  <c r="C29" i="9"/>
  <c r="C25" i="9"/>
  <c r="N25" i="9" s="1"/>
  <c r="O25" i="9" s="1"/>
  <c r="C21" i="9"/>
  <c r="J21" i="9" s="1"/>
  <c r="C17" i="9"/>
  <c r="C13" i="9"/>
  <c r="C9" i="9"/>
  <c r="N9" i="9" s="1"/>
  <c r="O9" i="9" s="1"/>
  <c r="E28" i="9"/>
  <c r="F28" i="9" s="1"/>
  <c r="E24" i="9"/>
  <c r="F24" i="9" s="1"/>
  <c r="E20" i="9"/>
  <c r="F20" i="9" s="1"/>
  <c r="E16" i="9"/>
  <c r="E12" i="9"/>
  <c r="F12" i="9" s="1"/>
  <c r="E8" i="9"/>
  <c r="F8" i="9" s="1"/>
  <c r="E7" i="11"/>
  <c r="F7" i="15"/>
  <c r="N12" i="7" l="1"/>
  <c r="O12" i="7" s="1"/>
  <c r="J12" i="7"/>
  <c r="K12" i="7" s="1"/>
  <c r="H8" i="16"/>
  <c r="E8" i="16"/>
  <c r="F8" i="16" s="1"/>
  <c r="D5" i="16"/>
  <c r="E5" i="16" s="1"/>
  <c r="F5" i="16" s="1"/>
  <c r="J57" i="12"/>
  <c r="F12" i="10"/>
  <c r="F20" i="10"/>
  <c r="F25" i="10"/>
  <c r="G25" i="10" s="1"/>
  <c r="F12" i="13"/>
  <c r="J24" i="9"/>
  <c r="J21" i="10"/>
  <c r="J25" i="12"/>
  <c r="K25" i="12" s="1"/>
  <c r="N18" i="10"/>
  <c r="O18" i="10" s="1"/>
  <c r="N26" i="11"/>
  <c r="O26" i="11" s="1"/>
  <c r="N19" i="11"/>
  <c r="O19" i="11" s="1"/>
  <c r="N20" i="12"/>
  <c r="O20" i="12" s="1"/>
  <c r="N44" i="12"/>
  <c r="O44" i="12" s="1"/>
  <c r="N68" i="12"/>
  <c r="O68" i="12" s="1"/>
  <c r="N100" i="12"/>
  <c r="O100" i="12" s="1"/>
  <c r="F28" i="12"/>
  <c r="G28" i="12" s="1"/>
  <c r="F52" i="12"/>
  <c r="G52" i="12" s="1"/>
  <c r="F76" i="12"/>
  <c r="F100" i="12"/>
  <c r="G100" i="12" s="1"/>
  <c r="N23" i="12"/>
  <c r="O23" i="12" s="1"/>
  <c r="N47" i="12"/>
  <c r="O47" i="12" s="1"/>
  <c r="N71" i="12"/>
  <c r="O71" i="12" s="1"/>
  <c r="N10" i="13"/>
  <c r="O10" i="13" s="1"/>
  <c r="N13" i="13"/>
  <c r="O13" i="13" s="1"/>
  <c r="F16" i="9"/>
  <c r="F13" i="9"/>
  <c r="F29" i="9"/>
  <c r="F10" i="9"/>
  <c r="G10" i="9" s="1"/>
  <c r="F26" i="9"/>
  <c r="F23" i="9"/>
  <c r="N12" i="10"/>
  <c r="O12" i="10" s="1"/>
  <c r="K20" i="10"/>
  <c r="N20" i="10"/>
  <c r="O20" i="10" s="1"/>
  <c r="F10" i="10"/>
  <c r="F18" i="10"/>
  <c r="G17" i="10"/>
  <c r="N17" i="10"/>
  <c r="O17" i="10" s="1"/>
  <c r="F23" i="10"/>
  <c r="N12" i="11"/>
  <c r="O12" i="11" s="1"/>
  <c r="N20" i="11"/>
  <c r="O20" i="11" s="1"/>
  <c r="N28" i="11"/>
  <c r="O28" i="11" s="1"/>
  <c r="N36" i="11"/>
  <c r="O36" i="11" s="1"/>
  <c r="F8" i="11"/>
  <c r="G8" i="11" s="1"/>
  <c r="F16" i="11"/>
  <c r="F24" i="11"/>
  <c r="F32" i="11"/>
  <c r="F40" i="11"/>
  <c r="G40" i="11" s="1"/>
  <c r="F48" i="11"/>
  <c r="N13" i="11"/>
  <c r="O13" i="11" s="1"/>
  <c r="N21" i="11"/>
  <c r="O21" i="11" s="1"/>
  <c r="K29" i="11"/>
  <c r="N29" i="11"/>
  <c r="O29" i="11" s="1"/>
  <c r="N45" i="11"/>
  <c r="O45" i="11" s="1"/>
  <c r="F13" i="11"/>
  <c r="G13" i="11" s="1"/>
  <c r="F21" i="11"/>
  <c r="G21" i="11" s="1"/>
  <c r="F35" i="11"/>
  <c r="F13" i="10"/>
  <c r="F14" i="12"/>
  <c r="F22" i="12"/>
  <c r="F30" i="12"/>
  <c r="G30" i="12" s="1"/>
  <c r="F38" i="12"/>
  <c r="G38" i="12" s="1"/>
  <c r="F46" i="12"/>
  <c r="F54" i="12"/>
  <c r="F62" i="12"/>
  <c r="G62" i="12" s="1"/>
  <c r="F70" i="12"/>
  <c r="G70" i="12" s="1"/>
  <c r="F78" i="12"/>
  <c r="F86" i="12"/>
  <c r="F94" i="12"/>
  <c r="G94" i="12" s="1"/>
  <c r="F102" i="12"/>
  <c r="G102" i="12" s="1"/>
  <c r="N33" i="12"/>
  <c r="O33" i="12" s="1"/>
  <c r="N49" i="12"/>
  <c r="O49" i="12" s="1"/>
  <c r="N65" i="12"/>
  <c r="O65" i="12" s="1"/>
  <c r="N81" i="12"/>
  <c r="O81" i="12" s="1"/>
  <c r="N97" i="12"/>
  <c r="O97" i="12" s="1"/>
  <c r="F11" i="12"/>
  <c r="G11" i="12" s="1"/>
  <c r="F19" i="12"/>
  <c r="F27" i="12"/>
  <c r="F35" i="12"/>
  <c r="F43" i="12"/>
  <c r="G43" i="12" s="1"/>
  <c r="F51" i="12"/>
  <c r="G51" i="12" s="1"/>
  <c r="F59" i="12"/>
  <c r="F67" i="12"/>
  <c r="F75" i="12"/>
  <c r="G75" i="12" s="1"/>
  <c r="F83" i="12"/>
  <c r="G83" i="12" s="1"/>
  <c r="F91" i="12"/>
  <c r="F99" i="12"/>
  <c r="F10" i="13"/>
  <c r="G10" i="13" s="1"/>
  <c r="K9" i="11"/>
  <c r="N9" i="11"/>
  <c r="O9" i="11" s="1"/>
  <c r="J22" i="12"/>
  <c r="J38" i="12"/>
  <c r="J54" i="12"/>
  <c r="K54" i="12" s="1"/>
  <c r="J70" i="12"/>
  <c r="J86" i="12"/>
  <c r="J102" i="12"/>
  <c r="J22" i="11"/>
  <c r="K22" i="11" s="1"/>
  <c r="J89" i="12"/>
  <c r="J47" i="12"/>
  <c r="K47" i="12" s="1"/>
  <c r="J19" i="11"/>
  <c r="K19" i="11" s="1"/>
  <c r="J24" i="10"/>
  <c r="K24" i="10" s="1"/>
  <c r="J73" i="12"/>
  <c r="J21" i="11"/>
  <c r="J15" i="13"/>
  <c r="K15" i="13" s="1"/>
  <c r="J20" i="12"/>
  <c r="K20" i="12" s="1"/>
  <c r="J68" i="12"/>
  <c r="K68" i="12" s="1"/>
  <c r="J100" i="12"/>
  <c r="K100" i="12" s="1"/>
  <c r="J20" i="11"/>
  <c r="K20" i="11" s="1"/>
  <c r="J36" i="11"/>
  <c r="K36" i="11" s="1"/>
  <c r="J25" i="10"/>
  <c r="J22" i="9"/>
  <c r="F13" i="13"/>
  <c r="G13" i="13" s="1"/>
  <c r="J21" i="12"/>
  <c r="K21" i="12" s="1"/>
  <c r="N15" i="9"/>
  <c r="O15" i="9" s="1"/>
  <c r="N16" i="9"/>
  <c r="O16" i="9" s="1"/>
  <c r="N23" i="10"/>
  <c r="O23" i="10" s="1"/>
  <c r="K18" i="11"/>
  <c r="N18" i="11"/>
  <c r="O18" i="11" s="1"/>
  <c r="N42" i="11"/>
  <c r="O42" i="11" s="1"/>
  <c r="K27" i="11"/>
  <c r="N27" i="11"/>
  <c r="O27" i="11" s="1"/>
  <c r="N43" i="11"/>
  <c r="O43" i="11" s="1"/>
  <c r="N28" i="12"/>
  <c r="O28" i="12" s="1"/>
  <c r="K52" i="12"/>
  <c r="N52" i="12"/>
  <c r="O52" i="12" s="1"/>
  <c r="N76" i="12"/>
  <c r="O76" i="12" s="1"/>
  <c r="N92" i="12"/>
  <c r="O92" i="12" s="1"/>
  <c r="F20" i="12"/>
  <c r="G20" i="12" s="1"/>
  <c r="F44" i="12"/>
  <c r="G44" i="12" s="1"/>
  <c r="F68" i="12"/>
  <c r="G68" i="12" s="1"/>
  <c r="F92" i="12"/>
  <c r="K15" i="12"/>
  <c r="N15" i="12"/>
  <c r="O15" i="12" s="1"/>
  <c r="N39" i="12"/>
  <c r="O39" i="12" s="1"/>
  <c r="N55" i="12"/>
  <c r="O55" i="12" s="1"/>
  <c r="K79" i="12"/>
  <c r="N79" i="12"/>
  <c r="O79" i="12" s="1"/>
  <c r="K95" i="12"/>
  <c r="N95" i="12"/>
  <c r="O95" i="12" s="1"/>
  <c r="N29" i="9"/>
  <c r="O29" i="9" s="1"/>
  <c r="N10" i="9"/>
  <c r="O10" i="9" s="1"/>
  <c r="N26" i="9"/>
  <c r="O26" i="9" s="1"/>
  <c r="N23" i="9"/>
  <c r="O23" i="9" s="1"/>
  <c r="K14" i="10"/>
  <c r="N14" i="10"/>
  <c r="O14" i="10" s="1"/>
  <c r="K22" i="10"/>
  <c r="N22" i="10"/>
  <c r="O22" i="10" s="1"/>
  <c r="K11" i="10"/>
  <c r="N11" i="10"/>
  <c r="O11" i="10" s="1"/>
  <c r="K38" i="11"/>
  <c r="N38" i="11"/>
  <c r="O38" i="11" s="1"/>
  <c r="N46" i="11"/>
  <c r="O46" i="11" s="1"/>
  <c r="F10" i="11"/>
  <c r="G10" i="11" s="1"/>
  <c r="F18" i="11"/>
  <c r="F26" i="11"/>
  <c r="F34" i="11"/>
  <c r="F42" i="11"/>
  <c r="G42" i="11" s="1"/>
  <c r="K9" i="10"/>
  <c r="N9" i="10"/>
  <c r="O9" i="10" s="1"/>
  <c r="K31" i="11"/>
  <c r="N31" i="11"/>
  <c r="O31" i="11" s="1"/>
  <c r="N39" i="11"/>
  <c r="O39" i="11" s="1"/>
  <c r="K47" i="11"/>
  <c r="N47" i="11"/>
  <c r="O47" i="11" s="1"/>
  <c r="F15" i="11"/>
  <c r="G15" i="11" s="1"/>
  <c r="F23" i="11"/>
  <c r="F39" i="11"/>
  <c r="N8" i="12"/>
  <c r="O8" i="12" s="1"/>
  <c r="K16" i="12"/>
  <c r="N16" i="12"/>
  <c r="O16" i="12" s="1"/>
  <c r="N24" i="12"/>
  <c r="O24" i="12" s="1"/>
  <c r="K32" i="12"/>
  <c r="N32" i="12"/>
  <c r="O32" i="12" s="1"/>
  <c r="N40" i="12"/>
  <c r="O40" i="12" s="1"/>
  <c r="K48" i="12"/>
  <c r="N48" i="12"/>
  <c r="O48" i="12" s="1"/>
  <c r="N56" i="12"/>
  <c r="O56" i="12" s="1"/>
  <c r="K64" i="12"/>
  <c r="N64" i="12"/>
  <c r="O64" i="12" s="1"/>
  <c r="N72" i="12"/>
  <c r="O72" i="12" s="1"/>
  <c r="K80" i="12"/>
  <c r="N80" i="12"/>
  <c r="O80" i="12" s="1"/>
  <c r="N88" i="12"/>
  <c r="O88" i="12" s="1"/>
  <c r="K96" i="12"/>
  <c r="N96" i="12"/>
  <c r="O96" i="12" s="1"/>
  <c r="F8" i="12"/>
  <c r="G8" i="12" s="1"/>
  <c r="F16" i="12"/>
  <c r="F24" i="12"/>
  <c r="G24" i="12" s="1"/>
  <c r="F32" i="12"/>
  <c r="F40" i="12"/>
  <c r="F48" i="12"/>
  <c r="F56" i="12"/>
  <c r="F64" i="12"/>
  <c r="F72" i="12"/>
  <c r="G72" i="12" s="1"/>
  <c r="F80" i="12"/>
  <c r="F88" i="12"/>
  <c r="G88" i="12" s="1"/>
  <c r="F96" i="12"/>
  <c r="F31" i="11"/>
  <c r="G31" i="11" s="1"/>
  <c r="K11" i="12"/>
  <c r="N11" i="12"/>
  <c r="O11" i="12" s="1"/>
  <c r="N19" i="12"/>
  <c r="O19" i="12" s="1"/>
  <c r="K27" i="12"/>
  <c r="N27" i="12"/>
  <c r="O27" i="12" s="1"/>
  <c r="N35" i="12"/>
  <c r="O35" i="12" s="1"/>
  <c r="K43" i="12"/>
  <c r="N43" i="12"/>
  <c r="O43" i="12" s="1"/>
  <c r="N51" i="12"/>
  <c r="O51" i="12" s="1"/>
  <c r="K59" i="12"/>
  <c r="N59" i="12"/>
  <c r="O59" i="12" s="1"/>
  <c r="N67" i="12"/>
  <c r="O67" i="12" s="1"/>
  <c r="K75" i="12"/>
  <c r="N75" i="12"/>
  <c r="O75" i="12" s="1"/>
  <c r="N83" i="12"/>
  <c r="O83" i="12" s="1"/>
  <c r="K91" i="12"/>
  <c r="N91" i="12"/>
  <c r="O91" i="12" s="1"/>
  <c r="N99" i="12"/>
  <c r="O99" i="12" s="1"/>
  <c r="F13" i="12"/>
  <c r="G13" i="12" s="1"/>
  <c r="F21" i="12"/>
  <c r="F29" i="12"/>
  <c r="G29" i="12" s="1"/>
  <c r="F37" i="12"/>
  <c r="F45" i="12"/>
  <c r="F53" i="12"/>
  <c r="F61" i="12"/>
  <c r="F69" i="12"/>
  <c r="F77" i="12"/>
  <c r="F85" i="12"/>
  <c r="F93" i="12"/>
  <c r="F101" i="12"/>
  <c r="N14" i="13"/>
  <c r="O14" i="13" s="1"/>
  <c r="K17" i="13"/>
  <c r="N17" i="13"/>
  <c r="O17" i="13" s="1"/>
  <c r="J26" i="11"/>
  <c r="K26" i="11" s="1"/>
  <c r="J42" i="11"/>
  <c r="K42" i="11" s="1"/>
  <c r="J19" i="10"/>
  <c r="K19" i="10" s="1"/>
  <c r="J16" i="9"/>
  <c r="K16" i="9" s="1"/>
  <c r="J49" i="12"/>
  <c r="K49" i="12" s="1"/>
  <c r="J10" i="13"/>
  <c r="K10" i="13" s="1"/>
  <c r="J19" i="12"/>
  <c r="K19" i="12" s="1"/>
  <c r="J35" i="12"/>
  <c r="K35" i="12" s="1"/>
  <c r="J51" i="12"/>
  <c r="K51" i="12" s="1"/>
  <c r="J67" i="12"/>
  <c r="K67" i="12" s="1"/>
  <c r="J83" i="12"/>
  <c r="K83" i="12" s="1"/>
  <c r="J99" i="12"/>
  <c r="K99" i="12" s="1"/>
  <c r="J23" i="11"/>
  <c r="J39" i="11"/>
  <c r="K39" i="11" s="1"/>
  <c r="J12" i="10"/>
  <c r="K12" i="10" s="1"/>
  <c r="J9" i="9"/>
  <c r="J25" i="9"/>
  <c r="K25" i="9" s="1"/>
  <c r="J41" i="12"/>
  <c r="J81" i="12"/>
  <c r="K81" i="12" s="1"/>
  <c r="J19" i="9"/>
  <c r="J8" i="12"/>
  <c r="K8" i="12" s="1"/>
  <c r="J24" i="12"/>
  <c r="K24" i="12" s="1"/>
  <c r="J40" i="12"/>
  <c r="K40" i="12" s="1"/>
  <c r="J56" i="12"/>
  <c r="K56" i="12" s="1"/>
  <c r="J72" i="12"/>
  <c r="K72" i="12" s="1"/>
  <c r="J88" i="12"/>
  <c r="K88" i="12" s="1"/>
  <c r="J10" i="9"/>
  <c r="K10" i="9" s="1"/>
  <c r="J26" i="9"/>
  <c r="K26" i="9" s="1"/>
  <c r="J33" i="12"/>
  <c r="K33" i="12" s="1"/>
  <c r="J37" i="11"/>
  <c r="J23" i="9"/>
  <c r="K23" i="9" s="1"/>
  <c r="K21" i="9"/>
  <c r="N21" i="9"/>
  <c r="O21" i="9" s="1"/>
  <c r="K28" i="9"/>
  <c r="N28" i="9"/>
  <c r="O28" i="9" s="1"/>
  <c r="K18" i="9"/>
  <c r="N18" i="9"/>
  <c r="O18" i="9" s="1"/>
  <c r="K10" i="10"/>
  <c r="N10" i="10"/>
  <c r="O10" i="10" s="1"/>
  <c r="K15" i="10"/>
  <c r="N15" i="10"/>
  <c r="O15" i="10" s="1"/>
  <c r="K10" i="11"/>
  <c r="N10" i="11"/>
  <c r="O10" i="11" s="1"/>
  <c r="K34" i="11"/>
  <c r="N34" i="11"/>
  <c r="O34" i="11" s="1"/>
  <c r="N11" i="11"/>
  <c r="O11" i="11" s="1"/>
  <c r="K35" i="11"/>
  <c r="N35" i="11"/>
  <c r="O35" i="11" s="1"/>
  <c r="F19" i="11"/>
  <c r="N12" i="12"/>
  <c r="O12" i="12" s="1"/>
  <c r="K36" i="12"/>
  <c r="N36" i="12"/>
  <c r="O36" i="12" s="1"/>
  <c r="N60" i="12"/>
  <c r="O60" i="12" s="1"/>
  <c r="K84" i="12"/>
  <c r="N84" i="12"/>
  <c r="O84" i="12" s="1"/>
  <c r="F12" i="12"/>
  <c r="G12" i="12" s="1"/>
  <c r="F36" i="12"/>
  <c r="F60" i="12"/>
  <c r="F84" i="12"/>
  <c r="K31" i="12"/>
  <c r="N31" i="12"/>
  <c r="O31" i="12" s="1"/>
  <c r="K63" i="12"/>
  <c r="N63" i="12"/>
  <c r="O63" i="12" s="1"/>
  <c r="K87" i="12"/>
  <c r="N87" i="12"/>
  <c r="O87" i="12" s="1"/>
  <c r="J13" i="13"/>
  <c r="K13" i="13" s="1"/>
  <c r="J18" i="10"/>
  <c r="K18" i="10" s="1"/>
  <c r="N13" i="9"/>
  <c r="O13" i="9" s="1"/>
  <c r="K12" i="9"/>
  <c r="N12" i="9"/>
  <c r="O12" i="9" s="1"/>
  <c r="K17" i="9"/>
  <c r="N17" i="9"/>
  <c r="O17" i="9" s="1"/>
  <c r="N20" i="9"/>
  <c r="O20" i="9" s="1"/>
  <c r="F21" i="9"/>
  <c r="G21" i="9" s="1"/>
  <c r="N14" i="9"/>
  <c r="O14" i="9" s="1"/>
  <c r="N30" i="9"/>
  <c r="O30" i="9" s="1"/>
  <c r="F18" i="9"/>
  <c r="K11" i="9"/>
  <c r="N11" i="9"/>
  <c r="O11" i="9" s="1"/>
  <c r="N27" i="9"/>
  <c r="O27" i="9" s="1"/>
  <c r="F15" i="9"/>
  <c r="K8" i="9"/>
  <c r="N8" i="9"/>
  <c r="O8" i="9" s="1"/>
  <c r="K8" i="10"/>
  <c r="N8" i="10"/>
  <c r="O8" i="10" s="1"/>
  <c r="F14" i="10"/>
  <c r="G14" i="10" s="1"/>
  <c r="F22" i="10"/>
  <c r="K13" i="10"/>
  <c r="N13" i="10"/>
  <c r="O13" i="10" s="1"/>
  <c r="G21" i="10"/>
  <c r="N21" i="10"/>
  <c r="O21" i="10" s="1"/>
  <c r="F11" i="10"/>
  <c r="K8" i="11"/>
  <c r="N8" i="11"/>
  <c r="O8" i="11" s="1"/>
  <c r="K16" i="11"/>
  <c r="N16" i="11"/>
  <c r="O16" i="11" s="1"/>
  <c r="K24" i="11"/>
  <c r="N24" i="11"/>
  <c r="O24" i="11" s="1"/>
  <c r="K32" i="11"/>
  <c r="N32" i="11"/>
  <c r="O32" i="11" s="1"/>
  <c r="K40" i="11"/>
  <c r="N40" i="11"/>
  <c r="O40" i="11" s="1"/>
  <c r="K48" i="11"/>
  <c r="N48" i="11"/>
  <c r="O48" i="11" s="1"/>
  <c r="F12" i="11"/>
  <c r="F20" i="11"/>
  <c r="F28" i="11"/>
  <c r="G28" i="11" s="1"/>
  <c r="F36" i="11"/>
  <c r="F44" i="11"/>
  <c r="F11" i="11"/>
  <c r="G11" i="11" s="1"/>
  <c r="F47" i="11"/>
  <c r="G47" i="11" s="1"/>
  <c r="N17" i="11"/>
  <c r="O17" i="11" s="1"/>
  <c r="K25" i="11"/>
  <c r="N25" i="11"/>
  <c r="O25" i="11" s="1"/>
  <c r="K33" i="11"/>
  <c r="N33" i="11"/>
  <c r="O33" i="11" s="1"/>
  <c r="K41" i="11"/>
  <c r="N41" i="11"/>
  <c r="O41" i="11" s="1"/>
  <c r="N49" i="11"/>
  <c r="O49" i="11" s="1"/>
  <c r="F17" i="11"/>
  <c r="F25" i="11"/>
  <c r="G25" i="11" s="1"/>
  <c r="F45" i="11"/>
  <c r="G45" i="11" s="1"/>
  <c r="K10" i="12"/>
  <c r="N10" i="12"/>
  <c r="O10" i="12" s="1"/>
  <c r="K18" i="12"/>
  <c r="N18" i="12"/>
  <c r="O18" i="12" s="1"/>
  <c r="K26" i="12"/>
  <c r="N26" i="12"/>
  <c r="O26" i="12" s="1"/>
  <c r="K34" i="12"/>
  <c r="N34" i="12"/>
  <c r="O34" i="12" s="1"/>
  <c r="K42" i="12"/>
  <c r="N42" i="12"/>
  <c r="O42" i="12" s="1"/>
  <c r="K50" i="12"/>
  <c r="N50" i="12"/>
  <c r="O50" i="12" s="1"/>
  <c r="K58" i="12"/>
  <c r="N58" i="12"/>
  <c r="O58" i="12" s="1"/>
  <c r="K66" i="12"/>
  <c r="N66" i="12"/>
  <c r="O66" i="12" s="1"/>
  <c r="K74" i="12"/>
  <c r="N74" i="12"/>
  <c r="O74" i="12" s="1"/>
  <c r="K82" i="12"/>
  <c r="N82" i="12"/>
  <c r="O82" i="12" s="1"/>
  <c r="K90" i="12"/>
  <c r="N90" i="12"/>
  <c r="O90" i="12" s="1"/>
  <c r="K98" i="12"/>
  <c r="N98" i="12"/>
  <c r="O98" i="12" s="1"/>
  <c r="F10" i="12"/>
  <c r="G10" i="12" s="1"/>
  <c r="F18" i="12"/>
  <c r="F26" i="12"/>
  <c r="F34" i="12"/>
  <c r="G34" i="12" s="1"/>
  <c r="F42" i="12"/>
  <c r="F50" i="12"/>
  <c r="F58" i="12"/>
  <c r="G58" i="12" s="1"/>
  <c r="F66" i="12"/>
  <c r="G66" i="12" s="1"/>
  <c r="F74" i="12"/>
  <c r="G74" i="12" s="1"/>
  <c r="F82" i="12"/>
  <c r="F90" i="12"/>
  <c r="G90" i="12" s="1"/>
  <c r="F98" i="12"/>
  <c r="G98" i="12" s="1"/>
  <c r="F15" i="10"/>
  <c r="K13" i="12"/>
  <c r="N13" i="12"/>
  <c r="O13" i="12" s="1"/>
  <c r="K29" i="12"/>
  <c r="N29" i="12"/>
  <c r="O29" i="12" s="1"/>
  <c r="K37" i="12"/>
  <c r="N37" i="12"/>
  <c r="O37" i="12" s="1"/>
  <c r="N45" i="12"/>
  <c r="O45" i="12" s="1"/>
  <c r="N53" i="12"/>
  <c r="O53" i="12" s="1"/>
  <c r="K61" i="12"/>
  <c r="N61" i="12"/>
  <c r="O61" i="12" s="1"/>
  <c r="K69" i="12"/>
  <c r="N69" i="12"/>
  <c r="O69" i="12" s="1"/>
  <c r="K77" i="12"/>
  <c r="N77" i="12"/>
  <c r="O77" i="12" s="1"/>
  <c r="K85" i="12"/>
  <c r="N85" i="12"/>
  <c r="O85" i="12" s="1"/>
  <c r="N93" i="12"/>
  <c r="O93" i="12" s="1"/>
  <c r="K101" i="12"/>
  <c r="N101" i="12"/>
  <c r="O101" i="12" s="1"/>
  <c r="F15" i="12"/>
  <c r="F23" i="12"/>
  <c r="F31" i="12"/>
  <c r="F39" i="12"/>
  <c r="F47" i="12"/>
  <c r="F55" i="12"/>
  <c r="G55" i="12" s="1"/>
  <c r="F63" i="12"/>
  <c r="F71" i="12"/>
  <c r="G71" i="12" s="1"/>
  <c r="F79" i="12"/>
  <c r="F87" i="12"/>
  <c r="G87" i="12" s="1"/>
  <c r="F95" i="12"/>
  <c r="K8" i="13"/>
  <c r="N8" i="13"/>
  <c r="O8" i="13" s="1"/>
  <c r="N16" i="13"/>
  <c r="O16" i="13" s="1"/>
  <c r="F14" i="13"/>
  <c r="G14" i="13" s="1"/>
  <c r="K11" i="13"/>
  <c r="N11" i="13"/>
  <c r="O11" i="13" s="1"/>
  <c r="F9" i="13"/>
  <c r="G9" i="13" s="1"/>
  <c r="J14" i="12"/>
  <c r="J30" i="12"/>
  <c r="J46" i="12"/>
  <c r="J62" i="12"/>
  <c r="K62" i="12" s="1"/>
  <c r="J78" i="12"/>
  <c r="J94" i="12"/>
  <c r="K94" i="12" s="1"/>
  <c r="J14" i="11"/>
  <c r="J30" i="11"/>
  <c r="K30" i="11" s="1"/>
  <c r="J46" i="11"/>
  <c r="K46" i="11" s="1"/>
  <c r="J23" i="10"/>
  <c r="K23" i="10" s="1"/>
  <c r="J20" i="9"/>
  <c r="K20" i="9" s="1"/>
  <c r="J9" i="12"/>
  <c r="J65" i="12"/>
  <c r="K65" i="12" s="1"/>
  <c r="J17" i="11"/>
  <c r="K17" i="11" s="1"/>
  <c r="J15" i="9"/>
  <c r="K15" i="9" s="1"/>
  <c r="J14" i="13"/>
  <c r="K14" i="13" s="1"/>
  <c r="J23" i="12"/>
  <c r="K23" i="12" s="1"/>
  <c r="J39" i="12"/>
  <c r="K39" i="12" s="1"/>
  <c r="J55" i="12"/>
  <c r="K55" i="12" s="1"/>
  <c r="J71" i="12"/>
  <c r="K71" i="12" s="1"/>
  <c r="J87" i="12"/>
  <c r="J11" i="11"/>
  <c r="K11" i="11" s="1"/>
  <c r="J27" i="11"/>
  <c r="J43" i="11"/>
  <c r="K43" i="11" s="1"/>
  <c r="J16" i="10"/>
  <c r="J13" i="9"/>
  <c r="K13" i="9" s="1"/>
  <c r="J29" i="9"/>
  <c r="K29" i="9" s="1"/>
  <c r="J16" i="13"/>
  <c r="K16" i="13" s="1"/>
  <c r="J53" i="12"/>
  <c r="K53" i="12" s="1"/>
  <c r="J93" i="12"/>
  <c r="K93" i="12" s="1"/>
  <c r="J45" i="11"/>
  <c r="K45" i="11" s="1"/>
  <c r="J12" i="12"/>
  <c r="K12" i="12" s="1"/>
  <c r="J28" i="12"/>
  <c r="K28" i="12" s="1"/>
  <c r="J44" i="12"/>
  <c r="K44" i="12" s="1"/>
  <c r="J60" i="12"/>
  <c r="K60" i="12" s="1"/>
  <c r="J76" i="12"/>
  <c r="K76" i="12" s="1"/>
  <c r="J92" i="12"/>
  <c r="K92" i="12" s="1"/>
  <c r="J12" i="11"/>
  <c r="K12" i="11" s="1"/>
  <c r="J28" i="11"/>
  <c r="K28" i="11" s="1"/>
  <c r="J44" i="11"/>
  <c r="J17" i="10"/>
  <c r="K17" i="10" s="1"/>
  <c r="J14" i="9"/>
  <c r="K14" i="9" s="1"/>
  <c r="J30" i="9"/>
  <c r="K30" i="9" s="1"/>
  <c r="J12" i="13"/>
  <c r="J45" i="12"/>
  <c r="K45" i="12" s="1"/>
  <c r="J97" i="12"/>
  <c r="K97" i="12" s="1"/>
  <c r="J49" i="11"/>
  <c r="K49" i="11" s="1"/>
  <c r="J27" i="9"/>
  <c r="K27" i="9" s="1"/>
  <c r="G96" i="12"/>
  <c r="G36" i="12"/>
  <c r="G40" i="12"/>
  <c r="G76" i="12"/>
  <c r="G32" i="12"/>
  <c r="G56" i="12"/>
  <c r="G21" i="12"/>
  <c r="G17" i="13"/>
  <c r="G64" i="12"/>
  <c r="G39" i="11"/>
  <c r="G46" i="11"/>
  <c r="F7" i="9"/>
  <c r="G7" i="9" s="1"/>
  <c r="G80" i="12"/>
  <c r="F9" i="7"/>
  <c r="G9" i="7" s="1"/>
  <c r="G28" i="9"/>
  <c r="G19" i="11"/>
  <c r="G63" i="12"/>
  <c r="G92" i="12"/>
  <c r="G16" i="9"/>
  <c r="G9" i="9"/>
  <c r="G37" i="11"/>
  <c r="G9" i="12"/>
  <c r="G17" i="12"/>
  <c r="G25" i="12"/>
  <c r="G41" i="12"/>
  <c r="G57" i="12"/>
  <c r="G73" i="12"/>
  <c r="G89" i="12"/>
  <c r="J7" i="12"/>
  <c r="K7" i="12" s="1"/>
  <c r="J8" i="7"/>
  <c r="K8" i="7" s="1"/>
  <c r="G19" i="10"/>
  <c r="G27" i="11"/>
  <c r="G48" i="12"/>
  <c r="G16" i="12"/>
  <c r="G84" i="12"/>
  <c r="G43" i="11"/>
  <c r="G60" i="12"/>
  <c r="G38" i="11"/>
  <c r="F8" i="7"/>
  <c r="G8" i="7" s="1"/>
  <c r="F7" i="12"/>
  <c r="G7" i="12" s="1"/>
  <c r="G15" i="9"/>
  <c r="G16" i="10"/>
  <c r="G24" i="10"/>
  <c r="G12" i="11"/>
  <c r="G15" i="10"/>
  <c r="G15" i="12"/>
  <c r="G23" i="12"/>
  <c r="G31" i="12"/>
  <c r="G39" i="12"/>
  <c r="G47" i="12"/>
  <c r="G79" i="12"/>
  <c r="G95" i="12"/>
  <c r="K37" i="11"/>
  <c r="J9" i="7"/>
  <c r="K9" i="7" s="1"/>
  <c r="G8" i="13"/>
  <c r="G49" i="11"/>
  <c r="F7" i="10"/>
  <c r="G7" i="10" s="1"/>
  <c r="H10" i="15"/>
  <c r="K9" i="12"/>
  <c r="K41" i="12"/>
  <c r="K73" i="12"/>
  <c r="J7" i="11"/>
  <c r="K7" i="11" s="1"/>
  <c r="K21" i="10"/>
  <c r="K13" i="11"/>
  <c r="K25" i="10"/>
  <c r="H12" i="15"/>
  <c r="G17" i="11"/>
  <c r="G11" i="13"/>
  <c r="G18" i="12"/>
  <c r="G42" i="12"/>
  <c r="G50" i="12"/>
  <c r="G25" i="9"/>
  <c r="G22" i="9"/>
  <c r="K22" i="9"/>
  <c r="N7" i="7"/>
  <c r="O7" i="7" s="1"/>
  <c r="G19" i="9"/>
  <c r="K19" i="9"/>
  <c r="F7" i="7"/>
  <c r="G7" i="7" s="1"/>
  <c r="G24" i="9"/>
  <c r="G10" i="10"/>
  <c r="G18" i="10"/>
  <c r="E5" i="13"/>
  <c r="F7" i="13"/>
  <c r="G7" i="13" s="1"/>
  <c r="G23" i="10"/>
  <c r="G20" i="11"/>
  <c r="G36" i="11"/>
  <c r="G44" i="11"/>
  <c r="G16" i="11"/>
  <c r="G24" i="11"/>
  <c r="G32" i="11"/>
  <c r="G48" i="11"/>
  <c r="G33" i="11"/>
  <c r="G35" i="11"/>
  <c r="G14" i="12"/>
  <c r="K14" i="12"/>
  <c r="G22" i="12"/>
  <c r="K22" i="12"/>
  <c r="K30" i="12"/>
  <c r="K38" i="12"/>
  <c r="G46" i="12"/>
  <c r="K46" i="12"/>
  <c r="G54" i="12"/>
  <c r="K70" i="12"/>
  <c r="G78" i="12"/>
  <c r="K78" i="12"/>
  <c r="G86" i="12"/>
  <c r="K86" i="12"/>
  <c r="K102" i="12"/>
  <c r="G19" i="12"/>
  <c r="G27" i="12"/>
  <c r="G35" i="12"/>
  <c r="G59" i="12"/>
  <c r="G67" i="12"/>
  <c r="G91" i="12"/>
  <c r="G99" i="12"/>
  <c r="G12" i="13"/>
  <c r="K12" i="13"/>
  <c r="G9" i="11"/>
  <c r="G15" i="13"/>
  <c r="H8" i="15"/>
  <c r="H13" i="15"/>
  <c r="K17" i="12"/>
  <c r="K21" i="11"/>
  <c r="K24" i="9"/>
  <c r="K44" i="11"/>
  <c r="G16" i="13"/>
  <c r="G26" i="12"/>
  <c r="G82" i="12"/>
  <c r="F7" i="11"/>
  <c r="G7" i="11" s="1"/>
  <c r="N7" i="10"/>
  <c r="O7" i="10" s="1"/>
  <c r="N7" i="9"/>
  <c r="O7" i="9" s="1"/>
  <c r="G14" i="11"/>
  <c r="K14" i="11"/>
  <c r="G22" i="11"/>
  <c r="G30" i="11"/>
  <c r="G41" i="11"/>
  <c r="K15" i="11"/>
  <c r="G23" i="11"/>
  <c r="K23" i="11"/>
  <c r="H9" i="15"/>
  <c r="H11" i="15"/>
  <c r="K57" i="12"/>
  <c r="K89" i="12"/>
  <c r="J7" i="10"/>
  <c r="K7" i="10" s="1"/>
  <c r="K9" i="9"/>
  <c r="K16" i="10"/>
  <c r="J7" i="13"/>
  <c r="K7" i="13" s="1"/>
  <c r="J7" i="7"/>
  <c r="K7" i="7" s="1"/>
  <c r="G12" i="9"/>
  <c r="C5" i="7"/>
  <c r="N5" i="7" s="1"/>
  <c r="O5" i="7" s="1"/>
  <c r="E5" i="11"/>
  <c r="D11" i="15" s="1"/>
  <c r="G13" i="9"/>
  <c r="G29" i="9"/>
  <c r="G26" i="9"/>
  <c r="G23" i="9"/>
  <c r="C5" i="12"/>
  <c r="G12" i="10"/>
  <c r="G20" i="10"/>
  <c r="G18" i="11"/>
  <c r="G26" i="11"/>
  <c r="G34" i="11"/>
  <c r="E5" i="7"/>
  <c r="E5" i="12"/>
  <c r="G13" i="10"/>
  <c r="G18" i="9"/>
  <c r="G33" i="12"/>
  <c r="G49" i="12"/>
  <c r="G65" i="12"/>
  <c r="G81" i="12"/>
  <c r="G97" i="12"/>
  <c r="G9" i="10"/>
  <c r="G37" i="12"/>
  <c r="G45" i="12"/>
  <c r="G53" i="12"/>
  <c r="G61" i="12"/>
  <c r="G69" i="12"/>
  <c r="G77" i="12"/>
  <c r="G85" i="12"/>
  <c r="G93" i="12"/>
  <c r="G101" i="12"/>
  <c r="E5" i="9"/>
  <c r="G17" i="9"/>
  <c r="G20" i="9"/>
  <c r="G14" i="9"/>
  <c r="G30" i="9"/>
  <c r="G11" i="9"/>
  <c r="G27" i="9"/>
  <c r="C5" i="9"/>
  <c r="J5" i="9" s="1"/>
  <c r="K5" i="9" s="1"/>
  <c r="C5" i="10"/>
  <c r="J5" i="10" s="1"/>
  <c r="K5" i="10" s="1"/>
  <c r="G22" i="10"/>
  <c r="E5" i="10"/>
  <c r="C5" i="13"/>
  <c r="J5" i="13" s="1"/>
  <c r="K5" i="13" s="1"/>
  <c r="G8" i="9"/>
  <c r="C5" i="11"/>
  <c r="G8" i="10"/>
  <c r="G11" i="10"/>
  <c r="B8" i="15" l="1"/>
  <c r="I8" i="16"/>
  <c r="J8" i="16" s="1"/>
  <c r="H5" i="16"/>
  <c r="I5" i="16" s="1"/>
  <c r="J5" i="16" s="1"/>
  <c r="F5" i="12"/>
  <c r="G5" i="12" s="1"/>
  <c r="M8" i="15"/>
  <c r="N8" i="15" s="1"/>
  <c r="I12" i="15"/>
  <c r="I8" i="15"/>
  <c r="J8" i="15" s="1"/>
  <c r="D12" i="15"/>
  <c r="B11" i="15"/>
  <c r="N5" i="11"/>
  <c r="O5" i="11" s="1"/>
  <c r="F5" i="11"/>
  <c r="G5" i="11" s="1"/>
  <c r="B10" i="15"/>
  <c r="N5" i="10"/>
  <c r="O5" i="10" s="1"/>
  <c r="D8" i="15"/>
  <c r="F5" i="7"/>
  <c r="G5" i="7" s="1"/>
  <c r="B12" i="15"/>
  <c r="N5" i="12"/>
  <c r="O5" i="12" s="1"/>
  <c r="H5" i="15"/>
  <c r="D13" i="15"/>
  <c r="F5" i="13"/>
  <c r="G5" i="13" s="1"/>
  <c r="J5" i="12"/>
  <c r="K5" i="12" s="1"/>
  <c r="N5" i="13"/>
  <c r="O5" i="13" s="1"/>
  <c r="D10" i="15"/>
  <c r="F5" i="10"/>
  <c r="G5" i="10" s="1"/>
  <c r="B9" i="15"/>
  <c r="N5" i="9"/>
  <c r="O5" i="9" s="1"/>
  <c r="D9" i="15"/>
  <c r="F5" i="9"/>
  <c r="G5" i="9" s="1"/>
  <c r="J5" i="11"/>
  <c r="K5" i="11" s="1"/>
  <c r="J5" i="7"/>
  <c r="K5" i="7" s="1"/>
  <c r="B13" i="15"/>
  <c r="M9" i="15" l="1"/>
  <c r="N9" i="15" s="1"/>
  <c r="E8" i="15"/>
  <c r="F8" i="15" s="1"/>
  <c r="I9" i="15"/>
  <c r="J9" i="15" s="1"/>
  <c r="M11" i="15"/>
  <c r="N11" i="15" s="1"/>
  <c r="I11" i="15"/>
  <c r="M13" i="15"/>
  <c r="N13" i="15" s="1"/>
  <c r="D5" i="15"/>
  <c r="E9" i="15"/>
  <c r="F9" i="15" s="1"/>
  <c r="E10" i="15"/>
  <c r="F10" i="15" s="1"/>
  <c r="E13" i="15"/>
  <c r="M12" i="15"/>
  <c r="N12" i="15" s="1"/>
  <c r="M10" i="15"/>
  <c r="N10" i="15" s="1"/>
  <c r="E12" i="15"/>
  <c r="I10" i="15"/>
  <c r="J10" i="15" s="1"/>
  <c r="I13" i="15"/>
  <c r="J13" i="15" s="1"/>
  <c r="E11" i="15"/>
  <c r="B5" i="15"/>
  <c r="I5" i="15" s="1"/>
  <c r="J5" i="15" s="1"/>
  <c r="F12" i="15"/>
  <c r="J12" i="15"/>
  <c r="J11" i="15"/>
  <c r="F13" i="15"/>
  <c r="F11" i="15" l="1"/>
  <c r="M5" i="15"/>
  <c r="N5" i="15" s="1"/>
  <c r="E5" i="15"/>
  <c r="F5" i="15" s="1"/>
</calcChain>
</file>

<file path=xl/sharedStrings.xml><?xml version="1.0" encoding="utf-8"?>
<sst xmlns="http://schemas.openxmlformats.org/spreadsheetml/2006/main" count="568" uniqueCount="422">
  <si>
    <t>Geography</t>
  </si>
  <si>
    <t>Accomack, VA (CBWS Portion Only)</t>
  </si>
  <si>
    <t>Adams, PA (CBWS Portion Only)</t>
  </si>
  <si>
    <t>Albemarle, VA (CBWS Portion Only)</t>
  </si>
  <si>
    <t>Alexandria, VA (CBWS Portion Only)</t>
  </si>
  <si>
    <t>Allegany, MD (CBWS Portion Only)</t>
  </si>
  <si>
    <t>Allegany, NY (CBWS Portion Only)</t>
  </si>
  <si>
    <t>Alleghany, VA (CBWS Portion Only)</t>
  </si>
  <si>
    <t>Amelia, VA (CBWS Portion Only)</t>
  </si>
  <si>
    <t>Amherst, VA (CBWS Portion Only)</t>
  </si>
  <si>
    <t>Anne Arundel, MD (CBWS Portion Only)</t>
  </si>
  <si>
    <t>Appomattox, VA (CBWS Portion Only)</t>
  </si>
  <si>
    <t>Arlington, VA (CBWS Portion Only)</t>
  </si>
  <si>
    <t>Augusta, VA (CBWS Portion Only)</t>
  </si>
  <si>
    <t>Baltimore City, MD (CBWS Portion Only)</t>
  </si>
  <si>
    <t>Baltimore, MD (CBWS Portion Only)</t>
  </si>
  <si>
    <t>Bath, VA (CBWS Portion Only)</t>
  </si>
  <si>
    <t>Bedford, PA (CBWS Portion Only)</t>
  </si>
  <si>
    <t>Bedford, VA (CBWS Portion Only)</t>
  </si>
  <si>
    <t>Berkeley, WV (CBWS Portion Only)</t>
  </si>
  <si>
    <t>Berks, PA (CBWS Portion Only)</t>
  </si>
  <si>
    <t>Blair, PA (CBWS Portion Only)</t>
  </si>
  <si>
    <t>Botetourt, VA (CBWS Portion Only)</t>
  </si>
  <si>
    <t>Bradford, PA (CBWS Portion Only)</t>
  </si>
  <si>
    <t>Broome, NY (CBWS Portion Only)</t>
  </si>
  <si>
    <t>Buckingham, VA (CBWS Portion Only)</t>
  </si>
  <si>
    <t>Buena Vista, VA (CBWS Portion Only)</t>
  </si>
  <si>
    <t>Calvert, MD (CBWS Portion Only)</t>
  </si>
  <si>
    <t>Cambria, PA (CBWS Portion Only)</t>
  </si>
  <si>
    <t>Cameron, PA (CBWS Portion Only)</t>
  </si>
  <si>
    <t>Campbell, VA (CBWS Portion Only)</t>
  </si>
  <si>
    <t>Carbon, PA (CBWS Portion Only)</t>
  </si>
  <si>
    <t>Caroline, MD (CBWS Portion Only)</t>
  </si>
  <si>
    <t>Caroline, VA (CBWS Portion Only)</t>
  </si>
  <si>
    <t>Carroll, MD (CBWS Portion Only)</t>
  </si>
  <si>
    <t>Cecil, MD (CBWS Portion Only)</t>
  </si>
  <si>
    <t>Centre, PA (CBWS Portion Only)</t>
  </si>
  <si>
    <t>Charles City, VA (CBWS Portion Only)</t>
  </si>
  <si>
    <t>Charles, MD (CBWS Portion Only)</t>
  </si>
  <si>
    <t>Charlottesville City, VA (CBWS Portion Only)</t>
  </si>
  <si>
    <t>Chemung, NY (CBWS Portion Only)</t>
  </si>
  <si>
    <t>Chenango, NY (CBWS Portion Only)</t>
  </si>
  <si>
    <t>Chesapeake City, VA (CBWS Portion Only)</t>
  </si>
  <si>
    <t>Chester, PA (CBWS Portion Only)</t>
  </si>
  <si>
    <t>Chesterfield, VA (CBWS Portion Only)</t>
  </si>
  <si>
    <t>Clarke, VA (CBWS Portion Only)</t>
  </si>
  <si>
    <t>Clearfield, PA (CBWS Portion Only)</t>
  </si>
  <si>
    <t>Clinton, PA (CBWS Portion Only)</t>
  </si>
  <si>
    <t>Colonial Heights City, VA (CBWS Portion Only)</t>
  </si>
  <si>
    <t>Columbia, PA (CBWS Portion Only)</t>
  </si>
  <si>
    <t>Cortland, NY (CBWS Portion Only)</t>
  </si>
  <si>
    <t>Covington City, VA (CBWS Portion Only)</t>
  </si>
  <si>
    <t>Craig, VA (CBWS Portion Only)</t>
  </si>
  <si>
    <t>Culpeper, VA (CBWS Portion Only)</t>
  </si>
  <si>
    <t>Cumberland, PA (CBWS Portion Only)</t>
  </si>
  <si>
    <t>Cumberland, VA (CBWS Portion Only)</t>
  </si>
  <si>
    <t>Dauphin, PA (CBWS Portion Only)</t>
  </si>
  <si>
    <t>Delaware, NY (CBWS Portion Only)</t>
  </si>
  <si>
    <t>Dinwiddie, VA (CBWS Portion Only)</t>
  </si>
  <si>
    <t>Dorchester, MD (CBWS Portion Only)</t>
  </si>
  <si>
    <t>Elk, PA (CBWS Portion Only)</t>
  </si>
  <si>
    <t>Essex, VA (CBWS Portion Only)</t>
  </si>
  <si>
    <t>Fairfax City, VA (CBWS Portion Only)</t>
  </si>
  <si>
    <t>Fairfax, VA (CBWS Portion Only)</t>
  </si>
  <si>
    <t>Falls Church City, VA (CBWS Portion Only)</t>
  </si>
  <si>
    <t>Fauquier, VA (CBWS Portion Only)</t>
  </si>
  <si>
    <t>Fluvanna, VA (CBWS Portion Only)</t>
  </si>
  <si>
    <t>Franklin, PA (CBWS Portion Only)</t>
  </si>
  <si>
    <t>Frederick, MD (CBWS Portion Only)</t>
  </si>
  <si>
    <t>Frederick, VA (CBWS Portion Only)</t>
  </si>
  <si>
    <t>Fredericksburg City, VA (CBWS Portion Only)</t>
  </si>
  <si>
    <t>Fulton, PA (CBWS Portion Only)</t>
  </si>
  <si>
    <t>Garrett, MD (CBWS Portion Only)</t>
  </si>
  <si>
    <t>Giles, VA (CBWS Portion Only)</t>
  </si>
  <si>
    <t>Gloucester, VA (CBWS Portion Only)</t>
  </si>
  <si>
    <t>Goochland, VA (CBWS Portion Only)</t>
  </si>
  <si>
    <t>Grant, WV (CBWS Portion Only)</t>
  </si>
  <si>
    <t>Greene, VA (CBWS Portion Only)</t>
  </si>
  <si>
    <t>Hampshire, WV (CBWS Portion Only)</t>
  </si>
  <si>
    <t>Hampton City, VA (CBWS Portion Only)</t>
  </si>
  <si>
    <t>Hanover, VA (CBWS Portion Only)</t>
  </si>
  <si>
    <t>Hardy, WV (CBWS Portion Only)</t>
  </si>
  <si>
    <t>Harford, MD (CBWS Portion Only)</t>
  </si>
  <si>
    <t>Harrisonburg City, VA (CBWS Portion Only)</t>
  </si>
  <si>
    <t>Henrico, VA (CBWS Portion Only)</t>
  </si>
  <si>
    <t>Herkimer, NY (CBWS Portion Only)</t>
  </si>
  <si>
    <t>Highland, VA (CBWS Portion Only)</t>
  </si>
  <si>
    <t>Hopewell City, VA (CBWS Portion Only)</t>
  </si>
  <si>
    <t>Howard, MD (CBWS Portion Only)</t>
  </si>
  <si>
    <t>Huntingdon, PA (CBWS Portion Only)</t>
  </si>
  <si>
    <t>Indiana, PA (CBWS Portion Only)</t>
  </si>
  <si>
    <t>Isle of Wight, VA (CBWS Portion Only)</t>
  </si>
  <si>
    <t>James City, VA (CBWS Portion Only)</t>
  </si>
  <si>
    <t>Jefferson, PA (CBWS Portion Only)</t>
  </si>
  <si>
    <t>Jefferson, WV (CBWS Portion Only)</t>
  </si>
  <si>
    <t>Juniata, PA (CBWS Portion Only)</t>
  </si>
  <si>
    <t>Kent, DE (CBWS Portion Only)</t>
  </si>
  <si>
    <t>Kent, MD (CBWS Portion Only)</t>
  </si>
  <si>
    <t>King And Queen, VA (CBWS Portion Only)</t>
  </si>
  <si>
    <t>King George, VA (CBWS Portion Only)</t>
  </si>
  <si>
    <t>King William, VA (CBWS Portion Only)</t>
  </si>
  <si>
    <t>Lackawanna, PA (CBWS Portion Only)</t>
  </si>
  <si>
    <t>Lancaster, PA (CBWS Portion Only)</t>
  </si>
  <si>
    <t>Lancaster, VA (CBWS Portion Only)</t>
  </si>
  <si>
    <t>Lebanon, PA (CBWS Portion Only)</t>
  </si>
  <si>
    <t>Lexington City, VA (CBWS Portion Only)</t>
  </si>
  <si>
    <t>Livingston, NY (CBWS Portion Only)</t>
  </si>
  <si>
    <t>Loudoun, VA (CBWS Portion Only)</t>
  </si>
  <si>
    <t>Louisa, VA (CBWS Portion Only)</t>
  </si>
  <si>
    <t>Luzerne, PA (CBWS Portion Only)</t>
  </si>
  <si>
    <t>Lycoming, PA (CBWS Portion Only)</t>
  </si>
  <si>
    <t>Lynchburg City, VA (CBWS Portion Only)</t>
  </si>
  <si>
    <t>Madison, NY (CBWS Portion Only)</t>
  </si>
  <si>
    <t>Madison, VA (CBWS Portion Only)</t>
  </si>
  <si>
    <t>Manassas City, VA (CBWS Portion Only)</t>
  </si>
  <si>
    <t>Manassas Park City, VA (CBWS Portion Only)</t>
  </si>
  <si>
    <t>Mathews, VA (CBWS Portion Only)</t>
  </si>
  <si>
    <t>Mckean, PA (CBWS Portion Only)</t>
  </si>
  <si>
    <t>Middlesex, VA (CBWS Portion Only)</t>
  </si>
  <si>
    <t>Mifflin, PA (CBWS Portion Only)</t>
  </si>
  <si>
    <t>Mineral, WV (CBWS Portion Only)</t>
  </si>
  <si>
    <t>Monroe, WV (CBWS Portion Only)</t>
  </si>
  <si>
    <t>Montgomery, MD (CBWS Portion Only)</t>
  </si>
  <si>
    <t>Montgomery, VA (CBWS Portion Only)</t>
  </si>
  <si>
    <t>Montour, PA (CBWS Portion Only)</t>
  </si>
  <si>
    <t>Morgan, WV (CBWS Portion Only)</t>
  </si>
  <si>
    <t>Nelson, VA (CBWS Portion Only)</t>
  </si>
  <si>
    <t>New Castle, DE (CBWS Portion Only)</t>
  </si>
  <si>
    <t>New Kent, VA (CBWS Portion Only)</t>
  </si>
  <si>
    <t>Newport News City, VA (CBWS Portion Only)</t>
  </si>
  <si>
    <t>Norfolk City, VA (CBWS Portion Only)</t>
  </si>
  <si>
    <t>Northampton, VA (CBWS Portion Only)</t>
  </si>
  <si>
    <t>Northumberland, PA (CBWS Portion Only)</t>
  </si>
  <si>
    <t>Northumberland, VA (CBWS Portion Only)</t>
  </si>
  <si>
    <t>Nottoway, VA (CBWS Portion Only)</t>
  </si>
  <si>
    <t>Oneida, NY (CBWS Portion Only)</t>
  </si>
  <si>
    <t>Onondaga, NY (CBWS Portion Only)</t>
  </si>
  <si>
    <t>Ontario, NY (CBWS Portion Only)</t>
  </si>
  <si>
    <t>Orange, VA (CBWS Portion Only)</t>
  </si>
  <si>
    <t>Otsego, NY (CBWS Portion Only)</t>
  </si>
  <si>
    <t>Page, VA (CBWS Portion Only)</t>
  </si>
  <si>
    <t>Pendleton, WV (CBWS Portion Only)</t>
  </si>
  <si>
    <t>Perry, PA (CBWS Portion Only)</t>
  </si>
  <si>
    <t>Petersburg City, VA (CBWS Portion Only)</t>
  </si>
  <si>
    <t>Poquoson City, VA (CBWS Portion Only)</t>
  </si>
  <si>
    <t>Portsmouth City, VA (CBWS Portion Only)</t>
  </si>
  <si>
    <t>Potter, PA (CBWS Portion Only)</t>
  </si>
  <si>
    <t>Powhatan, VA (CBWS Portion Only)</t>
  </si>
  <si>
    <t>Preston, WV (CBWS Portion Only)</t>
  </si>
  <si>
    <t>Prince Edward, VA (CBWS Portion Only)</t>
  </si>
  <si>
    <t>Prince George, VA (CBWS Portion Only)</t>
  </si>
  <si>
    <t>Prince Georges, MD (CBWS Portion Only)</t>
  </si>
  <si>
    <t>Prince William, VA (CBWS Portion Only)</t>
  </si>
  <si>
    <t>Queen Annes, MD (CBWS Portion Only)</t>
  </si>
  <si>
    <t>Rappahannock, VA (CBWS Portion Only)</t>
  </si>
  <si>
    <t>Richmond City, VA (CBWS Portion Only)</t>
  </si>
  <si>
    <t>Richmond, VA (CBWS Portion Only)</t>
  </si>
  <si>
    <t>Roanoke, VA (CBWS Portion Only)</t>
  </si>
  <si>
    <t>Rockbridge, VA (CBWS Portion Only)</t>
  </si>
  <si>
    <t>Rockingham, VA (CBWS Portion Only)</t>
  </si>
  <si>
    <t>Schoharie, NY (CBWS Portion Only)</t>
  </si>
  <si>
    <t>Schuyler, NY (CBWS Portion Only)</t>
  </si>
  <si>
    <t>Schuylkill, PA (CBWS Portion Only)</t>
  </si>
  <si>
    <t>Shenandoah, VA (CBWS Portion Only)</t>
  </si>
  <si>
    <t>Snyder, PA (CBWS Portion Only)</t>
  </si>
  <si>
    <t>Somerset, MD (CBWS Portion Only)</t>
  </si>
  <si>
    <t>Somerset, PA (CBWS Portion Only)</t>
  </si>
  <si>
    <t>Spotsylvania, VA (CBWS Portion Only)</t>
  </si>
  <si>
    <t>St. Marys, MD (CBWS Portion Only)</t>
  </si>
  <si>
    <t>Stafford, VA (CBWS Portion Only)</t>
  </si>
  <si>
    <t>Staunton City, VA (CBWS Portion Only)</t>
  </si>
  <si>
    <t>Steuben, NY (CBWS Portion Only)</t>
  </si>
  <si>
    <t>Suffolk City, VA (CBWS Portion Only)</t>
  </si>
  <si>
    <t>Sullivan, PA (CBWS Portion Only)</t>
  </si>
  <si>
    <t>Surry, VA (CBWS Portion Only)</t>
  </si>
  <si>
    <t>Susquehanna, PA (CBWS Portion Only)</t>
  </si>
  <si>
    <t>Sussex, DE (CBWS Portion Only)</t>
  </si>
  <si>
    <t>Talbot, MD (CBWS Portion Only)</t>
  </si>
  <si>
    <t>Tioga, NY (CBWS Portion Only)</t>
  </si>
  <si>
    <t>Tioga, PA (CBWS Portion Only)</t>
  </si>
  <si>
    <t>Tompkins, NY (CBWS Portion Only)</t>
  </si>
  <si>
    <t>Tucker, WV (CBWS Portion Only)</t>
  </si>
  <si>
    <t>Union, PA (CBWS Portion Only)</t>
  </si>
  <si>
    <t>Virginia Beach City, VA (CBWS Portion Only)</t>
  </si>
  <si>
    <t>Warren, VA (CBWS Portion Only)</t>
  </si>
  <si>
    <t>Washington, DC (CBWS Portion Only)</t>
  </si>
  <si>
    <t>Washington, MD (CBWS Portion Only)</t>
  </si>
  <si>
    <t>Wayne, PA (CBWS Portion Only)</t>
  </si>
  <si>
    <t>Waynesboro City, VA (CBWS Portion Only)</t>
  </si>
  <si>
    <t>Westmoreland, VA (CBWS Portion Only)</t>
  </si>
  <si>
    <t>Wicomico, MD (CBWS Portion Only)</t>
  </si>
  <si>
    <t>Williamsburg City, VA (CBWS Portion Only)</t>
  </si>
  <si>
    <t>Winchester City, VA (CBWS Portion Only)</t>
  </si>
  <si>
    <t>Worcester, MD (CBWS Portion Only)</t>
  </si>
  <si>
    <t>Wyoming, PA (CBWS Portion Only)</t>
  </si>
  <si>
    <t>Yates, NY (CBWS Portion Only)</t>
  </si>
  <si>
    <t>York, PA (CBWS Portion Only)</t>
  </si>
  <si>
    <t>York, VA (CBWS Portion Only)</t>
  </si>
  <si>
    <t>State</t>
  </si>
  <si>
    <t>No policy</t>
  </si>
  <si>
    <t>Forest policy</t>
  </si>
  <si>
    <t>Growth policy</t>
  </si>
  <si>
    <t>Ag policy</t>
  </si>
  <si>
    <t>NloadEOT</t>
  </si>
  <si>
    <t>PLoadEOT</t>
  </si>
  <si>
    <t>Delaware</t>
  </si>
  <si>
    <t>Nitrogen</t>
  </si>
  <si>
    <t>Load</t>
  </si>
  <si>
    <t>Pct chg</t>
  </si>
  <si>
    <t>Abs chg</t>
  </si>
  <si>
    <t>Total</t>
  </si>
  <si>
    <t>Maryland</t>
  </si>
  <si>
    <t>New York</t>
  </si>
  <si>
    <t>Pennsylvania</t>
  </si>
  <si>
    <t>Virginia</t>
  </si>
  <si>
    <t>West Virginia</t>
  </si>
  <si>
    <t>DC</t>
  </si>
  <si>
    <t>Deleware</t>
  </si>
  <si>
    <t>Total (CBWS)</t>
  </si>
  <si>
    <t>Kent, DE</t>
  </si>
  <si>
    <t>New Castle, DE</t>
  </si>
  <si>
    <t>Sussex, DE</t>
  </si>
  <si>
    <t>Allegany, MD</t>
  </si>
  <si>
    <t>Anne Arundel, MD</t>
  </si>
  <si>
    <t>Baltimore City, MD</t>
  </si>
  <si>
    <t>Baltimore, MD</t>
  </si>
  <si>
    <t>Calvert, MD</t>
  </si>
  <si>
    <t>Caroline, MD</t>
  </si>
  <si>
    <t>Carroll, MD</t>
  </si>
  <si>
    <t>Cecil, MD</t>
  </si>
  <si>
    <t>Charles, MD</t>
  </si>
  <si>
    <t>Dorchester, MD</t>
  </si>
  <si>
    <t>Frederick, MD</t>
  </si>
  <si>
    <t>Garrett, MD</t>
  </si>
  <si>
    <t>Harford, MD</t>
  </si>
  <si>
    <t>Howard, MD</t>
  </si>
  <si>
    <t>Kent, MD</t>
  </si>
  <si>
    <t>Montgomery, MD</t>
  </si>
  <si>
    <t>Prince Georges, MD</t>
  </si>
  <si>
    <t>Queen Annes, MD</t>
  </si>
  <si>
    <t>Somerset, MD</t>
  </si>
  <si>
    <t>St. Marys, MD</t>
  </si>
  <si>
    <t>Talbot, MD</t>
  </si>
  <si>
    <t>Washington, MD</t>
  </si>
  <si>
    <t>Wicomico, MD</t>
  </si>
  <si>
    <t>Worcester, MD</t>
  </si>
  <si>
    <t>Allegany, NY</t>
  </si>
  <si>
    <t>Broome, NY</t>
  </si>
  <si>
    <t>Chemung, NY</t>
  </si>
  <si>
    <t>Chenango, NY</t>
  </si>
  <si>
    <t>Cortland, NY</t>
  </si>
  <si>
    <t>Delaware, NY</t>
  </si>
  <si>
    <t>Herkimer, NY</t>
  </si>
  <si>
    <t>Livingston, NY</t>
  </si>
  <si>
    <t>Madison, NY</t>
  </si>
  <si>
    <t>Oneida, NY</t>
  </si>
  <si>
    <t>Onondaga, NY</t>
  </si>
  <si>
    <t>Ontario, NY</t>
  </si>
  <si>
    <t>Otsego, NY</t>
  </si>
  <si>
    <t>Schoharie, NY</t>
  </si>
  <si>
    <t>Schuyler, NY</t>
  </si>
  <si>
    <t>Steuben, NY</t>
  </si>
  <si>
    <t>Tioga, NY</t>
  </si>
  <si>
    <t>Tompkins, NY</t>
  </si>
  <si>
    <t>Yates, NY</t>
  </si>
  <si>
    <t>Adams, PA</t>
  </si>
  <si>
    <t>Bedford, PA</t>
  </si>
  <si>
    <t>Berks, PA</t>
  </si>
  <si>
    <t>Blair, PA</t>
  </si>
  <si>
    <t>Bradford, PA</t>
  </si>
  <si>
    <t>Cambria, PA</t>
  </si>
  <si>
    <t>Cameron, PA</t>
  </si>
  <si>
    <t>Carbon, PA</t>
  </si>
  <si>
    <t>Centre, PA</t>
  </si>
  <si>
    <t>Chester, PA</t>
  </si>
  <si>
    <t>Clearfield, PA</t>
  </si>
  <si>
    <t>Clinton, PA</t>
  </si>
  <si>
    <t>Columbia, PA</t>
  </si>
  <si>
    <t>Cumberland, PA</t>
  </si>
  <si>
    <t>Dauphin, PA</t>
  </si>
  <si>
    <t>Elk, PA</t>
  </si>
  <si>
    <t>Franklin, PA</t>
  </si>
  <si>
    <t>Fulton, PA</t>
  </si>
  <si>
    <t>Huntingdon, PA</t>
  </si>
  <si>
    <t>Indiana, PA</t>
  </si>
  <si>
    <t>Jefferson, PA</t>
  </si>
  <si>
    <t>Juniata, PA</t>
  </si>
  <si>
    <t>Lackawanna, PA</t>
  </si>
  <si>
    <t>Lancaster, PA</t>
  </si>
  <si>
    <t>Lebanon, PA</t>
  </si>
  <si>
    <t>Luzerne, PA</t>
  </si>
  <si>
    <t>Lycoming, PA</t>
  </si>
  <si>
    <t>Mckean, PA</t>
  </si>
  <si>
    <t>Mifflin, PA</t>
  </si>
  <si>
    <t>Montour, PA</t>
  </si>
  <si>
    <t>Northumberland, PA</t>
  </si>
  <si>
    <t>Perry, PA</t>
  </si>
  <si>
    <t>Potter, PA</t>
  </si>
  <si>
    <t>Schuylkill, PA</t>
  </si>
  <si>
    <t>Snyder, PA</t>
  </si>
  <si>
    <t>Somerset, PA</t>
  </si>
  <si>
    <t>Sullivan, PA</t>
  </si>
  <si>
    <t>Susquehanna, PA</t>
  </si>
  <si>
    <t>Tioga, PA</t>
  </si>
  <si>
    <t>Union, PA</t>
  </si>
  <si>
    <t>Wayne, PA</t>
  </si>
  <si>
    <t>Wyoming, PA</t>
  </si>
  <si>
    <t>York, PA</t>
  </si>
  <si>
    <t>Accomack, VA</t>
  </si>
  <si>
    <t>Albemarle, VA</t>
  </si>
  <si>
    <t>Alexandria,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</si>
  <si>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</si>
  <si>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</si>
  <si>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</si>
  <si>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</si>
  <si>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</si>
  <si>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</si>
  <si>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</si>
  <si>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</si>
  <si>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Botetourt, VA</t>
  </si>
  <si>
    <t>Buckingham, VA</t>
  </si>
  <si>
    <t>Buena Vista, VA</t>
  </si>
  <si>
    <t>Campbell, VA</t>
  </si>
  <si>
    <t>Caroline, VA</t>
  </si>
  <si>
    <t>Charles City, VA</t>
  </si>
  <si>
    <t>Charlottesville City, VA</t>
  </si>
  <si>
    <t>Chesapeake City, VA</t>
  </si>
  <si>
    <t>Chesterfield, VA</t>
  </si>
  <si>
    <t>Clarke, VA</t>
  </si>
  <si>
    <t>Colonial Heights City, VA</t>
  </si>
  <si>
    <t>Covington City, VA</t>
  </si>
  <si>
    <t>Craig, VA</t>
  </si>
  <si>
    <t>Culpeper, VA</t>
  </si>
  <si>
    <t>Cumberland, VA</t>
  </si>
  <si>
    <t>Dinwiddie, VA</t>
  </si>
  <si>
    <t>Essex, VA</t>
  </si>
  <si>
    <t>Fairfax City, VA</t>
  </si>
  <si>
    <t>Fairfax, VA</t>
  </si>
  <si>
    <t>Falls Church City, VA</t>
  </si>
  <si>
    <t>Fauquier, VA</t>
  </si>
  <si>
    <t>Fluvanna, VA</t>
  </si>
  <si>
    <t>Frederick, VA</t>
  </si>
  <si>
    <t>Fredericksburg City, VA</t>
  </si>
  <si>
    <t>Giles, VA</t>
  </si>
  <si>
    <t>Gloucester, VA</t>
  </si>
  <si>
    <t>Goochland, VA</t>
  </si>
  <si>
    <t>Greene, VA</t>
  </si>
  <si>
    <t>Hampton City, VA</t>
  </si>
  <si>
    <t>Hanover, VA</t>
  </si>
  <si>
    <t>Harrisonburg City, VA</t>
  </si>
  <si>
    <t>Henrico, VA</t>
  </si>
  <si>
    <t>Highland, VA</t>
  </si>
  <si>
    <t>Hopewell City,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</si>
  <si>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</si>
  <si>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</si>
  <si>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</si>
  <si>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</si>
  <si>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</si>
  <si>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</si>
  <si>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Lexington City, VA</t>
  </si>
  <si>
    <t>Loudoun, VA</t>
  </si>
  <si>
    <t>Louisa, VA</t>
  </si>
  <si>
    <t>Lynchburg City, VA</t>
  </si>
  <si>
    <t>Madison, VA</t>
  </si>
  <si>
    <t>Manassas City, VA</t>
  </si>
  <si>
    <t>Manassas Park City, VA</t>
  </si>
  <si>
    <t>Mathews, VA</t>
  </si>
  <si>
    <t>Middlesex, VA</t>
  </si>
  <si>
    <t>Montgomery, VA</t>
  </si>
  <si>
    <t>Nelson, VA</t>
  </si>
  <si>
    <t>New Kent, VA</t>
  </si>
  <si>
    <t>Newport News City, VA</t>
  </si>
  <si>
    <t>Norfolk City, VA</t>
  </si>
  <si>
    <t>Northampton, VA</t>
  </si>
  <si>
    <t>Northumberland, VA</t>
  </si>
  <si>
    <t>Nottoway, VA</t>
  </si>
  <si>
    <t>Orange, VA</t>
  </si>
  <si>
    <t>Page, VA</t>
  </si>
  <si>
    <t>Petersburg City, VA</t>
  </si>
  <si>
    <t>Poquoson City, VA</t>
  </si>
  <si>
    <t>Portsmouth City, VA</t>
  </si>
  <si>
    <t>Powhatan, VA</t>
  </si>
  <si>
    <t>Prince Edward, VA</t>
  </si>
  <si>
    <t>Prince George, VA</t>
  </si>
  <si>
    <t>Prince William, VA</t>
  </si>
  <si>
    <t>Rappahannock, VA</t>
  </si>
  <si>
    <t>Richmond City, VA</t>
  </si>
  <si>
    <t>Richmond, VA</t>
  </si>
  <si>
    <t>Roanoke, VA</t>
  </si>
  <si>
    <t>Rockbridge, VA</t>
  </si>
  <si>
    <t>Rockingham, VA</t>
  </si>
  <si>
    <t>Shenandoah, VA</t>
  </si>
  <si>
    <t>Spotsylvania, VA</t>
  </si>
  <si>
    <t>Stafford, VA</t>
  </si>
  <si>
    <t>Staunton City, VA</t>
  </si>
  <si>
    <t>Suffolk City, VA</t>
  </si>
  <si>
    <t>Surry, VA</t>
  </si>
  <si>
    <t>Virginia Beach City, VA</t>
  </si>
  <si>
    <t>Warren, VA</t>
  </si>
  <si>
    <t>Waynesboro City, VA</t>
  </si>
  <si>
    <t>Westmoreland, VA</t>
  </si>
  <si>
    <t>Williamsburg City, VA</t>
  </si>
  <si>
    <t>Winchester City, VA</t>
  </si>
  <si>
    <t>York, VA</t>
  </si>
  <si>
    <t>Berkeley, WV</t>
  </si>
  <si>
    <t>Grant, WV</t>
  </si>
  <si>
    <t>Hampshire, WV</t>
  </si>
  <si>
    <t>Hardy, WV</t>
  </si>
  <si>
    <t>Jefferson, WV</t>
  </si>
  <si>
    <t>Mineral, WV</t>
  </si>
  <si>
    <t>Monroe, WV</t>
  </si>
  <si>
    <t>Morgan, WV</t>
  </si>
  <si>
    <t>Pendleton, WV</t>
  </si>
  <si>
    <t>Preston, WV</t>
  </si>
  <si>
    <t>Tucker, WV</t>
  </si>
  <si>
    <t>Growth Management</t>
  </si>
  <si>
    <t>Forest Conservation</t>
  </si>
  <si>
    <t>Agricultural Conservation</t>
  </si>
  <si>
    <t>Nutrient</t>
  </si>
  <si>
    <t>Phosphorus</t>
  </si>
  <si>
    <t>All States - Nitrogen</t>
  </si>
  <si>
    <t>All States - Phosphorus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</si>
</sst>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8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1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NumberFormat="1" applyFont="1" applyFill="1" applyBorder="1" applyAlignment="1">
      <alignment horizontal="center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/>
  </sheetViews>
  <sheetFormatPr defaultRowHeight="12" x14ac:dyDescent="0.2"/>
  <cols>
    <col min="1" max="1" width="40.83203125" style="2" customWidth="1"/>
    <col min="2" max="2" width="11.83203125" style="2" customWidth="1"/>
    <col min="3" max="3" width="3.83203125" style="2" customWidth="1"/>
    <col min="4" max="6" width="11.83203125" style="2" customWidth="1"/>
    <col min="7" max="7" width="3.83203125" style="2" customWidth="1"/>
    <col min="8" max="10" width="11.83203125" style="2" customWidth="1"/>
    <col min="11" max="11" width="3.83203125" style="2" customWidth="1"/>
    <col min="12" max="14" width="11.83203125" style="2" customWidth="1"/>
    <col min="15" max="16384" width="9.33203125" style="2"/>
  </cols>
  <sheetData>
    <row r="1" spans="1:14" x14ac:dyDescent="0.2">
      <c r="A1" s="1" t="s">
        <v>420</v>
      </c>
    </row>
    <row r="3" spans="1:14" x14ac:dyDescent="0.2">
      <c r="B3" s="2" t="s">
        <v>199</v>
      </c>
      <c r="D3" s="10" t="s">
        <v>416</v>
      </c>
      <c r="E3" s="10"/>
      <c r="F3" s="10"/>
      <c r="H3" s="10" t="s">
        <v>415</v>
      </c>
      <c r="I3" s="10"/>
      <c r="J3" s="10"/>
      <c r="L3" s="10" t="s">
        <v>417</v>
      </c>
      <c r="M3" s="10"/>
      <c r="N3" s="10"/>
    </row>
    <row r="4" spans="1:14" x14ac:dyDescent="0.2">
      <c r="A4" s="3"/>
      <c r="B4" s="3" t="s">
        <v>207</v>
      </c>
      <c r="C4" s="3"/>
      <c r="D4" s="4" t="s">
        <v>207</v>
      </c>
      <c r="E4" s="4" t="s">
        <v>209</v>
      </c>
      <c r="F4" s="4" t="s">
        <v>208</v>
      </c>
      <c r="G4" s="3"/>
      <c r="H4" s="4" t="s">
        <v>207</v>
      </c>
      <c r="I4" s="4" t="s">
        <v>209</v>
      </c>
      <c r="J4" s="4" t="s">
        <v>208</v>
      </c>
      <c r="K4" s="3"/>
      <c r="L4" s="4" t="s">
        <v>207</v>
      </c>
      <c r="M4" s="4" t="s">
        <v>209</v>
      </c>
      <c r="N4" s="4" t="s">
        <v>208</v>
      </c>
    </row>
    <row r="5" spans="1:14" x14ac:dyDescent="0.2">
      <c r="A5" s="2" t="s">
        <v>218</v>
      </c>
      <c r="B5" s="5">
        <f>SUM(B7:B13)</f>
        <v>254395223.19999999</v>
      </c>
      <c r="D5" s="5">
        <f>SUM(D7:D13)</f>
        <v>254141795.5</v>
      </c>
      <c r="E5" s="5">
        <f>D5-$B5</f>
        <v>-253427.69999998808</v>
      </c>
      <c r="F5" s="6">
        <f t="shared" ref="F5:F8" si="0">E5/$B5</f>
        <v>-9.9619677135505316E-4</v>
      </c>
      <c r="H5" s="5">
        <f>SUM(H7:H13)</f>
        <v>253698634.00000003</v>
      </c>
      <c r="I5" s="5">
        <f>H5-$B5</f>
        <v>-696589.19999995828</v>
      </c>
      <c r="J5" s="6">
        <f t="shared" ref="J5" si="1">I5/$B5</f>
        <v>-2.7382165090903258E-3</v>
      </c>
      <c r="L5" s="5">
        <f>SUM(L7:L13)</f>
        <v>254908242.30000001</v>
      </c>
      <c r="M5" s="5">
        <f>L5-$B5</f>
        <v>513019.10000002384</v>
      </c>
      <c r="N5" s="6">
        <f t="shared" ref="N5" si="2">M5/$B5</f>
        <v>2.0166223781517287E-3</v>
      </c>
    </row>
    <row r="7" spans="1:14" x14ac:dyDescent="0.2">
      <c r="A7" s="2" t="s">
        <v>216</v>
      </c>
      <c r="B7" s="5">
        <f>'Raw data'!D187</f>
        <v>1560351.2</v>
      </c>
      <c r="C7" s="5"/>
      <c r="D7" s="5">
        <f>'Raw data'!G187</f>
        <v>1560218.8</v>
      </c>
      <c r="E7" s="5">
        <f>D7-$B7</f>
        <v>-132.39999999990687</v>
      </c>
      <c r="F7" s="6">
        <f t="shared" si="0"/>
        <v>-8.4852692137453979E-5</v>
      </c>
      <c r="H7" s="5">
        <f>'Raw data'!J187</f>
        <v>1560263.6</v>
      </c>
      <c r="I7" s="5">
        <f>H7-$B7</f>
        <v>-87.599999999860302</v>
      </c>
      <c r="J7" s="6">
        <f t="shared" ref="J7" si="3">I7/$B7</f>
        <v>-5.6141207184549414E-5</v>
      </c>
      <c r="L7" s="5">
        <f>'Raw data'!M187</f>
        <v>1560324</v>
      </c>
      <c r="M7" s="5">
        <f>L7-$B7</f>
        <v>-27.199999999953434</v>
      </c>
      <c r="N7" s="6">
        <f t="shared" ref="N7:N8" si="4">M7/$B7</f>
        <v>-1.7431973007072662E-5</v>
      </c>
    </row>
    <row r="8" spans="1:14" x14ac:dyDescent="0.2">
      <c r="A8" s="2" t="s">
        <v>217</v>
      </c>
      <c r="B8" s="5">
        <f>DE!C5</f>
        <v>7118562</v>
      </c>
      <c r="D8" s="5">
        <f>DE!E5</f>
        <v>7118384.9000000004</v>
      </c>
      <c r="E8" s="5">
        <f t="shared" ref="E8:E13" si="5">D8-$B8</f>
        <v>-177.09999999962747</v>
      </c>
      <c r="F8" s="6">
        <f t="shared" si="0"/>
        <v>-2.4878620148230424E-5</v>
      </c>
      <c r="H8" s="5">
        <f>DE!I5</f>
        <v>7092227</v>
      </c>
      <c r="I8" s="5">
        <f t="shared" ref="I8:I13" si="6">H8-$B8</f>
        <v>-26335</v>
      </c>
      <c r="J8" s="6">
        <f t="shared" ref="J8" si="7">I8/$B8</f>
        <v>-3.6994831259459424E-3</v>
      </c>
      <c r="L8" s="5">
        <f>DE!M5</f>
        <v>7147813.9000000004</v>
      </c>
      <c r="M8" s="5">
        <f t="shared" ref="M8:M13" si="8">L8-$B8</f>
        <v>29251.900000000373</v>
      </c>
      <c r="N8" s="6">
        <f t="shared" si="4"/>
        <v>4.1092428498902406E-3</v>
      </c>
    </row>
    <row r="9" spans="1:14" x14ac:dyDescent="0.2">
      <c r="A9" s="2" t="s">
        <v>211</v>
      </c>
      <c r="B9" s="5">
        <f>MD!C5</f>
        <v>55188750.000000007</v>
      </c>
      <c r="C9" s="5"/>
      <c r="D9" s="5">
        <f>MD!E5</f>
        <v>55128178.400000006</v>
      </c>
      <c r="E9" s="5">
        <f t="shared" si="5"/>
        <v>-60571.60000000149</v>
      </c>
      <c r="F9" s="6">
        <f>E9/$B9</f>
        <v>-1.0975352766642021E-3</v>
      </c>
      <c r="H9" s="5">
        <f>MD!I5</f>
        <v>55032765.900000006</v>
      </c>
      <c r="I9" s="5">
        <f t="shared" si="6"/>
        <v>-155984.10000000149</v>
      </c>
      <c r="J9" s="6">
        <f>I9/$B9</f>
        <v>-2.8263749405449748E-3</v>
      </c>
      <c r="L9" s="5">
        <f>MD!M5</f>
        <v>55321060.599999987</v>
      </c>
      <c r="M9" s="5">
        <f t="shared" si="8"/>
        <v>132310.59999997914</v>
      </c>
      <c r="N9" s="6">
        <f>M9/$B9</f>
        <v>2.3974197639913771E-3</v>
      </c>
    </row>
    <row r="10" spans="1:14" x14ac:dyDescent="0.2">
      <c r="A10" s="2" t="s">
        <v>212</v>
      </c>
      <c r="B10" s="5">
        <f>NY!C5</f>
        <v>14006890.1</v>
      </c>
      <c r="C10" s="5"/>
      <c r="D10" s="5">
        <f>NY!E5</f>
        <v>14006523.299999997</v>
      </c>
      <c r="E10" s="5">
        <f t="shared" si="5"/>
        <v>-366.8000000026077</v>
      </c>
      <c r="F10" s="6">
        <f t="shared" ref="F10:F13" si="9">E10/$B10</f>
        <v>-2.6187112013009062E-5</v>
      </c>
      <c r="H10" s="5">
        <f>NY!I5</f>
        <v>14006616.199999999</v>
      </c>
      <c r="I10" s="5">
        <f t="shared" si="6"/>
        <v>-273.90000000037253</v>
      </c>
      <c r="J10" s="6">
        <f t="shared" ref="J10:J13" si="10">I10/$B10</f>
        <v>-1.9554661887464409E-5</v>
      </c>
      <c r="L10" s="5">
        <f>NY!M5</f>
        <v>14007725.699999997</v>
      </c>
      <c r="M10" s="5">
        <f t="shared" si="8"/>
        <v>835.59999999776483</v>
      </c>
      <c r="N10" s="6">
        <f t="shared" ref="N10:N13" si="11">M10/$B10</f>
        <v>5.9656354410731393E-5</v>
      </c>
    </row>
    <row r="11" spans="1:14" x14ac:dyDescent="0.2">
      <c r="A11" s="2" t="s">
        <v>213</v>
      </c>
      <c r="B11" s="5">
        <f>PA!C5</f>
        <v>108831074.89999999</v>
      </c>
      <c r="C11" s="5"/>
      <c r="D11" s="5">
        <f>PA!E5</f>
        <v>108754852.90000002</v>
      </c>
      <c r="E11" s="5">
        <f t="shared" si="5"/>
        <v>-76221.999999970198</v>
      </c>
      <c r="F11" s="6">
        <f t="shared" si="9"/>
        <v>-7.0036981689289746E-4</v>
      </c>
      <c r="H11" s="5">
        <f>PA!I5</f>
        <v>108694445.90000004</v>
      </c>
      <c r="I11" s="5">
        <f t="shared" si="6"/>
        <v>-136628.9999999553</v>
      </c>
      <c r="J11" s="6">
        <f t="shared" si="10"/>
        <v>-1.2554226825885674E-3</v>
      </c>
      <c r="L11" s="5">
        <f>PA!M5</f>
        <v>109143853.40000001</v>
      </c>
      <c r="M11" s="5">
        <f t="shared" si="8"/>
        <v>312778.5000000149</v>
      </c>
      <c r="N11" s="6">
        <f t="shared" si="11"/>
        <v>2.8739815377860881E-3</v>
      </c>
    </row>
    <row r="12" spans="1:14" x14ac:dyDescent="0.2">
      <c r="A12" s="2" t="s">
        <v>214</v>
      </c>
      <c r="B12" s="5">
        <f>VA!C5</f>
        <v>59468593.800000012</v>
      </c>
      <c r="C12" s="5"/>
      <c r="D12" s="5">
        <f>VA!E5</f>
        <v>59338951.500000015</v>
      </c>
      <c r="E12" s="5">
        <f t="shared" si="5"/>
        <v>-129642.29999999702</v>
      </c>
      <c r="F12" s="6">
        <f t="shared" si="9"/>
        <v>-2.1800128726096931E-3</v>
      </c>
      <c r="H12" s="5">
        <f>VA!I5</f>
        <v>59097243.000000015</v>
      </c>
      <c r="I12" s="5">
        <f t="shared" si="6"/>
        <v>-371350.79999999702</v>
      </c>
      <c r="J12" s="6">
        <f t="shared" si="10"/>
        <v>-6.2444859760581216E-3</v>
      </c>
      <c r="L12" s="5">
        <f>VA!M5</f>
        <v>59486592.100000016</v>
      </c>
      <c r="M12" s="5">
        <f t="shared" si="8"/>
        <v>17998.30000000447</v>
      </c>
      <c r="N12" s="6">
        <f t="shared" si="11"/>
        <v>3.0265218748125951E-4</v>
      </c>
    </row>
    <row r="13" spans="1:14" x14ac:dyDescent="0.2">
      <c r="A13" s="2" t="s">
        <v>215</v>
      </c>
      <c r="B13" s="5">
        <f>WV!C5</f>
        <v>8221001.2000000002</v>
      </c>
      <c r="D13" s="5">
        <f>WV!E5</f>
        <v>8234685.7000000002</v>
      </c>
      <c r="E13" s="5">
        <f t="shared" si="5"/>
        <v>13684.5</v>
      </c>
      <c r="F13" s="6">
        <f t="shared" si="9"/>
        <v>1.664578275453846E-3</v>
      </c>
      <c r="H13" s="5">
        <f>WV!I5</f>
        <v>8215072.3999999994</v>
      </c>
      <c r="I13" s="5">
        <f t="shared" si="6"/>
        <v>-5928.8000000007451</v>
      </c>
      <c r="J13" s="6">
        <f t="shared" si="10"/>
        <v>-7.2117736705849702E-4</v>
      </c>
      <c r="L13" s="5">
        <f>WV!M5</f>
        <v>8240872.5999999996</v>
      </c>
      <c r="M13" s="5">
        <f t="shared" si="8"/>
        <v>19871.399999999441</v>
      </c>
      <c r="N13" s="6">
        <f t="shared" si="11"/>
        <v>2.4171508453251947E-3</v>
      </c>
    </row>
  </sheetData>
  <mergeCells count="3">
    <mergeCell ref="D3:F3"/>
    <mergeCell ref="H3:J3"/>
    <mergeCell ref="L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defaultRowHeight="12" x14ac:dyDescent="0.2"/>
  <cols>
    <col min="1" max="1" width="40.83203125" style="2" customWidth="1"/>
    <col min="2" max="2" width="11.83203125" style="2" customWidth="1"/>
    <col min="3" max="3" width="3.83203125" style="2" customWidth="1"/>
    <col min="4" max="6" width="11.83203125" style="2" customWidth="1"/>
    <col min="7" max="7" width="3.83203125" style="2" customWidth="1"/>
    <col min="8" max="10" width="11.83203125" style="2" customWidth="1"/>
    <col min="11" max="11" width="3.83203125" style="2" customWidth="1"/>
    <col min="12" max="14" width="11.83203125" style="2" customWidth="1"/>
    <col min="15" max="16384" width="9.33203125" style="2"/>
  </cols>
  <sheetData>
    <row r="1" spans="1:14" x14ac:dyDescent="0.2">
      <c r="A1" s="1" t="s">
        <v>421</v>
      </c>
    </row>
    <row r="3" spans="1:14" x14ac:dyDescent="0.2">
      <c r="B3" s="2" t="s">
        <v>199</v>
      </c>
      <c r="D3" s="10" t="s">
        <v>416</v>
      </c>
      <c r="E3" s="10"/>
      <c r="F3" s="10"/>
      <c r="H3" s="10" t="s">
        <v>415</v>
      </c>
      <c r="I3" s="10"/>
      <c r="J3" s="10"/>
      <c r="L3" s="10" t="s">
        <v>417</v>
      </c>
      <c r="M3" s="10"/>
      <c r="N3" s="10"/>
    </row>
    <row r="4" spans="1:14" x14ac:dyDescent="0.2">
      <c r="A4" s="3"/>
      <c r="B4" s="3" t="s">
        <v>207</v>
      </c>
      <c r="C4" s="3"/>
      <c r="D4" s="4" t="s">
        <v>207</v>
      </c>
      <c r="E4" s="4" t="s">
        <v>209</v>
      </c>
      <c r="F4" s="4" t="s">
        <v>208</v>
      </c>
      <c r="G4" s="3"/>
      <c r="H4" s="4" t="s">
        <v>207</v>
      </c>
      <c r="I4" s="4" t="s">
        <v>209</v>
      </c>
      <c r="J4" s="4" t="s">
        <v>208</v>
      </c>
      <c r="K4" s="3"/>
      <c r="L4" s="4" t="s">
        <v>207</v>
      </c>
      <c r="M4" s="4" t="s">
        <v>209</v>
      </c>
      <c r="N4" s="4" t="s">
        <v>208</v>
      </c>
    </row>
    <row r="5" spans="1:14" x14ac:dyDescent="0.2">
      <c r="A5" s="2" t="s">
        <v>218</v>
      </c>
      <c r="B5" s="5">
        <f>SUM(B7:B13)</f>
        <v>15105259.699999999</v>
      </c>
      <c r="D5" s="5">
        <f>SUM(D7:D13)</f>
        <v>15097546.299999999</v>
      </c>
      <c r="E5" s="5">
        <f>D5-$B5</f>
        <v>-7713.4000000003725</v>
      </c>
      <c r="F5" s="6">
        <f t="shared" ref="F5:F8" si="0">E5/$B5</f>
        <v>-5.1064332247133574E-4</v>
      </c>
      <c r="H5" s="5">
        <f>SUM(H7:H13)</f>
        <v>15077434.4</v>
      </c>
      <c r="I5" s="5">
        <f>H5-$B5</f>
        <v>-27825.299999998882</v>
      </c>
      <c r="J5" s="6">
        <f t="shared" ref="J5" si="1">I5/$B5</f>
        <v>-1.8420934530505877E-3</v>
      </c>
      <c r="L5" s="5">
        <f>SUM(L7:L13)</f>
        <v>15088821.500000004</v>
      </c>
      <c r="M5" s="5">
        <f>L5-$B5</f>
        <v>-16438.19999999553</v>
      </c>
      <c r="N5" s="6">
        <f t="shared" ref="N5" si="2">M5/$B5</f>
        <v>-1.088243454695157E-3</v>
      </c>
    </row>
    <row r="7" spans="1:14" x14ac:dyDescent="0.2">
      <c r="A7" s="2" t="s">
        <v>216</v>
      </c>
      <c r="B7" s="5">
        <f>'Raw data'!E187</f>
        <v>77547.5</v>
      </c>
      <c r="C7" s="5"/>
      <c r="D7" s="5">
        <f>'Raw data'!H187</f>
        <v>77530.100000000006</v>
      </c>
      <c r="E7" s="5">
        <f>D7-$B7</f>
        <v>-17.399999999994179</v>
      </c>
      <c r="F7" s="6">
        <f t="shared" si="0"/>
        <v>-2.2437860666035887E-4</v>
      </c>
      <c r="H7" s="5">
        <f>'Raw data'!K187</f>
        <v>77536.3</v>
      </c>
      <c r="I7" s="5">
        <f>H7-$B7</f>
        <v>-11.19999999999709</v>
      </c>
      <c r="J7" s="6">
        <f t="shared" ref="J7:J8" si="3">I7/$B7</f>
        <v>-1.4442760888483947E-4</v>
      </c>
      <c r="L7" s="5">
        <f>'Raw data'!N187</f>
        <v>77544.3</v>
      </c>
      <c r="M7" s="5">
        <f>L7-$B7</f>
        <v>-3.1999999999970896</v>
      </c>
      <c r="N7" s="6">
        <f t="shared" ref="N7:N8" si="4">M7/$B7</f>
        <v>-4.126503110992733E-5</v>
      </c>
    </row>
    <row r="8" spans="1:14" x14ac:dyDescent="0.2">
      <c r="A8" s="2" t="s">
        <v>217</v>
      </c>
      <c r="B8" s="5">
        <f>DE!C12</f>
        <v>127073.60000000001</v>
      </c>
      <c r="D8" s="5">
        <f>DE!E12</f>
        <v>127015.4</v>
      </c>
      <c r="E8" s="5">
        <f t="shared" ref="E8:E13" si="5">D8-$B8</f>
        <v>-58.200000000011642</v>
      </c>
      <c r="F8" s="6">
        <f t="shared" si="0"/>
        <v>-4.5800229158544058E-4</v>
      </c>
      <c r="H8" s="5">
        <f>DE!I12</f>
        <v>126862</v>
      </c>
      <c r="I8" s="5">
        <f t="shared" ref="I8:I13" si="6">H8-$B8</f>
        <v>-211.60000000000582</v>
      </c>
      <c r="J8" s="6">
        <f t="shared" si="3"/>
        <v>-1.66517671648561E-3</v>
      </c>
      <c r="L8" s="5">
        <f>DE!M12</f>
        <v>125609.7</v>
      </c>
      <c r="M8" s="5">
        <f t="shared" ref="M8:M13" si="7">L8-$B8</f>
        <v>-1463.9000000000087</v>
      </c>
      <c r="N8" s="6">
        <f t="shared" si="4"/>
        <v>-1.1520095440752514E-2</v>
      </c>
    </row>
    <row r="9" spans="1:14" x14ac:dyDescent="0.2">
      <c r="A9" s="2" t="s">
        <v>211</v>
      </c>
      <c r="B9" s="5">
        <f>MD!C33</f>
        <v>3639791.1999999993</v>
      </c>
      <c r="C9" s="5"/>
      <c r="D9" s="5">
        <f>MD!E33</f>
        <v>3639217.2999999993</v>
      </c>
      <c r="E9" s="5">
        <f t="shared" si="5"/>
        <v>-573.89999999990687</v>
      </c>
      <c r="F9" s="6">
        <f>E9/$B9</f>
        <v>-1.5767387975439552E-4</v>
      </c>
      <c r="H9" s="5">
        <f>MD!I33</f>
        <v>3636579.5999999992</v>
      </c>
      <c r="I9" s="5">
        <f t="shared" si="6"/>
        <v>-3211.6000000000931</v>
      </c>
      <c r="J9" s="6">
        <f>I9/$B9</f>
        <v>-8.8235830670728964E-4</v>
      </c>
      <c r="L9" s="5">
        <f>MD!M33</f>
        <v>3640904.2999999993</v>
      </c>
      <c r="M9" s="5">
        <f t="shared" si="7"/>
        <v>1113.1000000000931</v>
      </c>
      <c r="N9" s="6">
        <f>M9/$B9</f>
        <v>3.0581424560840011E-4</v>
      </c>
    </row>
    <row r="10" spans="1:14" x14ac:dyDescent="0.2">
      <c r="A10" s="2" t="s">
        <v>212</v>
      </c>
      <c r="B10" s="5">
        <f>NY!C28</f>
        <v>631564.99999999977</v>
      </c>
      <c r="C10" s="5"/>
      <c r="D10" s="5">
        <f>NY!E28</f>
        <v>631566.39999999979</v>
      </c>
      <c r="E10" s="5">
        <f t="shared" si="5"/>
        <v>1.4000000000232831</v>
      </c>
      <c r="F10" s="6">
        <f t="shared" ref="F10:F13" si="8">E10/$B10</f>
        <v>2.2167156191734557E-6</v>
      </c>
      <c r="H10" s="5">
        <f>NY!I28</f>
        <v>631560.89999999991</v>
      </c>
      <c r="I10" s="5">
        <f t="shared" si="6"/>
        <v>-4.0999999998603016</v>
      </c>
      <c r="J10" s="6">
        <f t="shared" ref="J10:J13" si="9">I10/$B10</f>
        <v>-6.4918100272502486E-6</v>
      </c>
      <c r="L10" s="5">
        <f>NY!M28</f>
        <v>631498.99999999988</v>
      </c>
      <c r="M10" s="5">
        <f t="shared" si="7"/>
        <v>-65.999999999883585</v>
      </c>
      <c r="N10" s="6">
        <f t="shared" ref="N10:N13" si="10">M10/$B10</f>
        <v>-1.0450230775911206E-4</v>
      </c>
    </row>
    <row r="11" spans="1:14" x14ac:dyDescent="0.2">
      <c r="A11" s="2" t="s">
        <v>213</v>
      </c>
      <c r="B11" s="5">
        <f>PA!C52</f>
        <v>3880774.4000000004</v>
      </c>
      <c r="C11" s="5"/>
      <c r="D11" s="5">
        <f>PA!E52</f>
        <v>3880373.0999999996</v>
      </c>
      <c r="E11" s="5">
        <f t="shared" si="5"/>
        <v>-401.30000000074506</v>
      </c>
      <c r="F11" s="6">
        <f t="shared" si="8"/>
        <v>-1.0340719625463027E-4</v>
      </c>
      <c r="H11" s="5">
        <f>PA!I52</f>
        <v>3878632.8000000003</v>
      </c>
      <c r="I11" s="5">
        <f t="shared" si="6"/>
        <v>-2141.6000000000931</v>
      </c>
      <c r="J11" s="6">
        <f t="shared" si="9"/>
        <v>-5.5184862072891767E-4</v>
      </c>
      <c r="L11" s="5">
        <f>PA!M52</f>
        <v>3882383.3000000003</v>
      </c>
      <c r="M11" s="5">
        <f t="shared" si="7"/>
        <v>1608.8999999999069</v>
      </c>
      <c r="N11" s="6">
        <f t="shared" si="10"/>
        <v>4.1458220297472246E-4</v>
      </c>
    </row>
    <row r="12" spans="1:14" x14ac:dyDescent="0.2">
      <c r="A12" s="2" t="s">
        <v>214</v>
      </c>
      <c r="B12" s="5">
        <f>VA!C105</f>
        <v>6265898.6999999993</v>
      </c>
      <c r="C12" s="5"/>
      <c r="D12" s="5">
        <f>VA!E105</f>
        <v>6259240.0999999996</v>
      </c>
      <c r="E12" s="5">
        <f t="shared" si="5"/>
        <v>-6658.5999999996275</v>
      </c>
      <c r="F12" s="6">
        <f t="shared" si="8"/>
        <v>-1.0626727814797945E-3</v>
      </c>
      <c r="H12" s="5">
        <f>VA!I105</f>
        <v>6244293.5</v>
      </c>
      <c r="I12" s="5">
        <f t="shared" si="6"/>
        <v>-21605.199999999255</v>
      </c>
      <c r="J12" s="6">
        <f t="shared" si="9"/>
        <v>-3.448060850393138E-3</v>
      </c>
      <c r="L12" s="5">
        <f>VA!M105</f>
        <v>6249168.1000000024</v>
      </c>
      <c r="M12" s="5">
        <f t="shared" si="7"/>
        <v>-16730.599999996834</v>
      </c>
      <c r="N12" s="6">
        <f t="shared" si="10"/>
        <v>-2.6701038112851771E-3</v>
      </c>
    </row>
    <row r="13" spans="1:14" x14ac:dyDescent="0.2">
      <c r="A13" s="2" t="s">
        <v>215</v>
      </c>
      <c r="B13" s="5">
        <f>WV!C20</f>
        <v>482609.30000000005</v>
      </c>
      <c r="D13" s="5">
        <f>WV!E20</f>
        <v>482603.89999999997</v>
      </c>
      <c r="E13" s="5">
        <f t="shared" si="5"/>
        <v>-5.4000000000814907</v>
      </c>
      <c r="F13" s="6">
        <f t="shared" si="8"/>
        <v>-1.1189175177688225E-5</v>
      </c>
      <c r="H13" s="5">
        <f>WV!I20</f>
        <v>481969.3</v>
      </c>
      <c r="I13" s="5">
        <f t="shared" si="6"/>
        <v>-640.00000000005821</v>
      </c>
      <c r="J13" s="6">
        <f t="shared" si="9"/>
        <v>-1.3261244654838979E-3</v>
      </c>
      <c r="L13" s="5">
        <f>WV!M20</f>
        <v>481712.8</v>
      </c>
      <c r="M13" s="5">
        <f t="shared" si="7"/>
        <v>-896.50000000005821</v>
      </c>
      <c r="N13" s="6">
        <f t="shared" si="10"/>
        <v>-1.8576102864160682E-3</v>
      </c>
    </row>
    <row r="28" spans="2:5" x14ac:dyDescent="0.2">
      <c r="B28" s="5"/>
      <c r="E28" s="5"/>
    </row>
    <row r="29" spans="2:5" x14ac:dyDescent="0.2">
      <c r="B29" s="5"/>
      <c r="E29" s="5"/>
    </row>
    <row r="30" spans="2:5" x14ac:dyDescent="0.2">
      <c r="B30" s="5"/>
      <c r="E30" s="5"/>
    </row>
    <row r="31" spans="2:5" x14ac:dyDescent="0.2">
      <c r="B31" s="5"/>
      <c r="E31" s="5"/>
    </row>
    <row r="32" spans="2:5" x14ac:dyDescent="0.2">
      <c r="B32" s="5"/>
      <c r="E32" s="5"/>
    </row>
    <row r="33" spans="2:5" x14ac:dyDescent="0.2">
      <c r="B33" s="5"/>
      <c r="E33" s="5"/>
    </row>
    <row r="34" spans="2:5" x14ac:dyDescent="0.2">
      <c r="B34" s="5"/>
      <c r="E34" s="5"/>
    </row>
  </sheetData>
  <mergeCells count="3">
    <mergeCell ref="D3:F3"/>
    <mergeCell ref="H3:J3"/>
    <mergeCell ref="L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205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4"/>
      <c r="I4" s="4" t="s">
        <v>207</v>
      </c>
      <c r="J4" s="4" t="s">
        <v>209</v>
      </c>
      <c r="K4" s="4" t="s">
        <v>208</v>
      </c>
      <c r="L4" s="4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SUM(C7:C9)</f>
        <v>7118562</v>
      </c>
      <c r="D5" s="5"/>
      <c r="E5" s="5">
        <f>SUM(E7:E9)</f>
        <v>7118384.9000000004</v>
      </c>
      <c r="F5" s="5">
        <f>E5-$C5</f>
        <v>-177.09999999962747</v>
      </c>
      <c r="G5" s="6">
        <f>F5/$C5</f>
        <v>-2.4878620148230424E-5</v>
      </c>
      <c r="I5" s="5">
        <f>SUM(I7:I9)</f>
        <v>7092227</v>
      </c>
      <c r="J5" s="5">
        <f>I5-$C5</f>
        <v>-26335</v>
      </c>
      <c r="K5" s="6">
        <f>J5/$C5</f>
        <v>-3.6994831259459424E-3</v>
      </c>
      <c r="M5" s="5">
        <f>SUM(M7:M9)</f>
        <v>7147813.9000000004</v>
      </c>
      <c r="N5" s="5">
        <f>M5-$C5</f>
        <v>29251.900000000373</v>
      </c>
      <c r="O5" s="6">
        <f>N5/$C5</f>
        <v>4.1092428498902406E-3</v>
      </c>
    </row>
    <row r="7" spans="1:15" x14ac:dyDescent="0.2">
      <c r="B7" s="2" t="s">
        <v>219</v>
      </c>
      <c r="C7" s="5">
        <f>VLOOKUP($B7,'Raw data'!$A$3:$N$199, 4)</f>
        <v>1012927.5</v>
      </c>
      <c r="D7" s="5"/>
      <c r="E7" s="5">
        <f>VLOOKUP($B7,'Raw data'!$A$3:$N$199, 7)</f>
        <v>1013172.6</v>
      </c>
      <c r="F7" s="5">
        <f>E7-$C7</f>
        <v>245.09999999997672</v>
      </c>
      <c r="G7" s="6">
        <f>F7/$C7</f>
        <v>2.4197190815727356E-4</v>
      </c>
      <c r="I7" s="5">
        <f>VLOOKUP($B7,'Raw data'!$A$3:$N$199, 10)</f>
        <v>1012881.6</v>
      </c>
      <c r="J7" s="5">
        <f>I7-$C7</f>
        <v>-45.900000000023283</v>
      </c>
      <c r="K7" s="6">
        <f>J7/$C7</f>
        <v>-4.5314200670850861E-5</v>
      </c>
      <c r="M7" s="5">
        <f>VLOOKUP($B7,'Raw data'!$A$3:$N$199, 13)</f>
        <v>1011577.8</v>
      </c>
      <c r="N7" s="5">
        <f>M7-$C7</f>
        <v>-1349.6999999999534</v>
      </c>
      <c r="O7" s="6">
        <f>N7/$C7</f>
        <v>-1.3324744367192651E-3</v>
      </c>
    </row>
    <row r="8" spans="1:15" x14ac:dyDescent="0.2">
      <c r="B8" s="2" t="s">
        <v>220</v>
      </c>
      <c r="C8" s="5">
        <f>VLOOKUP($B8,'Raw data'!$A$3:$N$199, 4)</f>
        <v>287083.90000000002</v>
      </c>
      <c r="D8" s="5"/>
      <c r="E8" s="5">
        <f>VLOOKUP($B8,'Raw data'!$A$3:$N$199, 7)</f>
        <v>285938</v>
      </c>
      <c r="F8" s="5">
        <f t="shared" ref="F8:F9" si="0">E8-$C8</f>
        <v>-1145.9000000000233</v>
      </c>
      <c r="G8" s="6">
        <f t="shared" ref="G8:G9" si="1">F8/$C8</f>
        <v>-3.9915160689959388E-3</v>
      </c>
      <c r="I8" s="5">
        <f>VLOOKUP($B8,'Raw data'!$A$3:$N$199, 10)</f>
        <v>285081.5</v>
      </c>
      <c r="J8" s="5">
        <f t="shared" ref="J8:J9" si="2">I8-$C8</f>
        <v>-2002.4000000000233</v>
      </c>
      <c r="K8" s="6">
        <f t="shared" ref="K8:K9" si="3">J8/$C8</f>
        <v>-6.9749644616086907E-3</v>
      </c>
      <c r="M8" s="5">
        <f>VLOOKUP($B8,'Raw data'!$A$3:$N$199, 13)</f>
        <v>291304.09999999998</v>
      </c>
      <c r="N8" s="5">
        <f t="shared" ref="N8:N9" si="4">M8-$C8</f>
        <v>4220.1999999999534</v>
      </c>
      <c r="O8" s="6">
        <f t="shared" ref="O8:O9" si="5">N8/$C8</f>
        <v>1.4700232231762049E-2</v>
      </c>
    </row>
    <row r="9" spans="1:15" x14ac:dyDescent="0.2">
      <c r="B9" s="2" t="s">
        <v>221</v>
      </c>
      <c r="C9" s="5">
        <f>VLOOKUP($B9,'Raw data'!$A$3:$N$199, 4)</f>
        <v>5818550.5999999996</v>
      </c>
      <c r="D9" s="5"/>
      <c r="E9" s="5">
        <f>VLOOKUP($B9,'Raw data'!$A$3:$N$199, 7)</f>
        <v>5819274.2999999998</v>
      </c>
      <c r="F9" s="5">
        <f t="shared" si="0"/>
        <v>723.70000000018626</v>
      </c>
      <c r="G9" s="6">
        <f t="shared" si="1"/>
        <v>1.2437805387482346E-4</v>
      </c>
      <c r="I9" s="5">
        <f>VLOOKUP($B9,'Raw data'!$A$3:$N$199, 10)</f>
        <v>5794263.9000000004</v>
      </c>
      <c r="J9" s="5">
        <f t="shared" si="2"/>
        <v>-24286.699999999255</v>
      </c>
      <c r="K9" s="6">
        <f t="shared" si="3"/>
        <v>-4.1740119953583036E-3</v>
      </c>
      <c r="M9" s="5">
        <f>VLOOKUP($B9,'Raw data'!$A$3:$N$199, 13)</f>
        <v>5844932</v>
      </c>
      <c r="N9" s="5">
        <f t="shared" si="4"/>
        <v>26381.400000000373</v>
      </c>
      <c r="O9" s="6">
        <f t="shared" si="5"/>
        <v>4.5340157392461918E-3</v>
      </c>
    </row>
    <row r="10" spans="1:15" x14ac:dyDescent="0.2">
      <c r="C10" s="5"/>
      <c r="D10" s="5"/>
      <c r="E10" s="5"/>
      <c r="F10" s="5"/>
    </row>
    <row r="12" spans="1:15" x14ac:dyDescent="0.2">
      <c r="A12" s="2" t="s">
        <v>419</v>
      </c>
      <c r="B12" s="2" t="str">
        <f>B5</f>
        <v>Total</v>
      </c>
      <c r="C12" s="5">
        <f>SUM(C14:C16)</f>
        <v>127073.60000000001</v>
      </c>
      <c r="D12" s="5"/>
      <c r="E12" s="5">
        <f>SUM(E14:E16)</f>
        <v>127015.4</v>
      </c>
      <c r="F12" s="5">
        <f>E12-$C12</f>
        <v>-58.200000000011642</v>
      </c>
      <c r="G12" s="6">
        <f>F12/$C12</f>
        <v>-4.5800229158544058E-4</v>
      </c>
      <c r="I12" s="5">
        <f>SUM(I14:I16)</f>
        <v>126862</v>
      </c>
      <c r="J12" s="5">
        <f>I12-$C12</f>
        <v>-211.60000000000582</v>
      </c>
      <c r="K12" s="6">
        <f>J12/$C12</f>
        <v>-1.66517671648561E-3</v>
      </c>
      <c r="M12" s="5">
        <f>SUM(M14:M16)</f>
        <v>125609.7</v>
      </c>
      <c r="N12" s="5">
        <f>M12-$C12</f>
        <v>-1463.9000000000087</v>
      </c>
      <c r="O12" s="6">
        <f>N12/$C12</f>
        <v>-1.1520095440752514E-2</v>
      </c>
    </row>
    <row r="14" spans="1:15" x14ac:dyDescent="0.2">
      <c r="B14" s="2" t="str">
        <f>B7</f>
        <v>Kent, DE</v>
      </c>
      <c r="C14" s="5">
        <f>VLOOKUP($B14,'Raw data'!$A$3:$N$199,5)</f>
        <v>29773.7</v>
      </c>
      <c r="D14" s="5"/>
      <c r="E14" s="5">
        <f>VLOOKUP($B14,'Raw data'!$A$3:$N$199, 8)</f>
        <v>29815.1</v>
      </c>
      <c r="F14" s="5">
        <f>E14-$C14</f>
        <v>41.399999999997817</v>
      </c>
      <c r="G14" s="6">
        <f>F14/$C14</f>
        <v>1.3904889214305853E-3</v>
      </c>
      <c r="I14" s="5">
        <f>VLOOKUP($B14,'Raw data'!$A$3:$N$199, 11)</f>
        <v>29766.799999999999</v>
      </c>
      <c r="J14" s="5">
        <f>I14-$C14</f>
        <v>-6.9000000000014552</v>
      </c>
      <c r="K14" s="6">
        <f>J14/$C14</f>
        <v>-2.317481535718253E-4</v>
      </c>
      <c r="M14" s="5">
        <f>VLOOKUP($B14,'Raw data'!$A$3:$N$199, 14)</f>
        <v>29496.799999999999</v>
      </c>
      <c r="N14" s="5">
        <f>M14-$C14</f>
        <v>-276.90000000000146</v>
      </c>
      <c r="O14" s="6">
        <f>N14/$C14</f>
        <v>-9.3001541629022071E-3</v>
      </c>
    </row>
    <row r="15" spans="1:15" x14ac:dyDescent="0.2">
      <c r="B15" s="2" t="str">
        <f>B8</f>
        <v>New Castle, DE</v>
      </c>
      <c r="C15" s="5">
        <f>VLOOKUP($B15,'Raw data'!$A$3:$N$199,5)</f>
        <v>8912.1</v>
      </c>
      <c r="D15" s="5"/>
      <c r="E15" s="5">
        <f>VLOOKUP($B15,'Raw data'!$A$3:$N$199, 8)</f>
        <v>8851.2999999999993</v>
      </c>
      <c r="F15" s="5">
        <f t="shared" ref="F15:F16" si="6">E15-$C15</f>
        <v>-60.800000000001091</v>
      </c>
      <c r="G15" s="6">
        <f t="shared" ref="G15:G16" si="7">F15/$C15</f>
        <v>-6.82218556793585E-3</v>
      </c>
      <c r="I15" s="5">
        <f>VLOOKUP($B15,'Raw data'!$A$3:$N$199, 11)</f>
        <v>8863.2999999999993</v>
      </c>
      <c r="J15" s="5">
        <f t="shared" ref="J15:J16" si="8">I15-$C15</f>
        <v>-48.800000000001091</v>
      </c>
      <c r="K15" s="6">
        <f t="shared" ref="K15:K16" si="9">J15/$C15</f>
        <v>-5.4757015742643248E-3</v>
      </c>
      <c r="M15" s="5">
        <f>VLOOKUP($B15,'Raw data'!$A$3:$N$199, 14)</f>
        <v>8486.7000000000007</v>
      </c>
      <c r="N15" s="5">
        <f t="shared" ref="N15:N16" si="10">M15-$C15</f>
        <v>-425.39999999999964</v>
      </c>
      <c r="O15" s="6">
        <f t="shared" ref="O15:O16" si="11">N15/$C15</f>
        <v>-4.7732857575655527E-2</v>
      </c>
    </row>
    <row r="16" spans="1:15" x14ac:dyDescent="0.2">
      <c r="B16" s="2" t="str">
        <f>B9</f>
        <v>Sussex, DE</v>
      </c>
      <c r="C16" s="5">
        <f>VLOOKUP($B16,'Raw data'!$A$3:$N$199,5)</f>
        <v>88387.8</v>
      </c>
      <c r="D16" s="5"/>
      <c r="E16" s="5">
        <f>VLOOKUP($B16,'Raw data'!$A$3:$N$199, 8)</f>
        <v>88349</v>
      </c>
      <c r="F16" s="5">
        <f t="shared" si="6"/>
        <v>-38.80000000000291</v>
      </c>
      <c r="G16" s="6">
        <f t="shared" si="7"/>
        <v>-4.3897460961810238E-4</v>
      </c>
      <c r="I16" s="5">
        <f>VLOOKUP($B16,'Raw data'!$A$3:$N$199, 11)</f>
        <v>88231.9</v>
      </c>
      <c r="J16" s="5">
        <f t="shared" si="8"/>
        <v>-155.90000000000873</v>
      </c>
      <c r="K16" s="6">
        <f t="shared" si="9"/>
        <v>-1.7638180834912594E-3</v>
      </c>
      <c r="M16" s="5">
        <f>VLOOKUP($B16,'Raw data'!$A$3:$N$199, 14)</f>
        <v>87626.2</v>
      </c>
      <c r="N16" s="5">
        <f t="shared" si="10"/>
        <v>-761.60000000000582</v>
      </c>
      <c r="O16" s="6">
        <f t="shared" si="11"/>
        <v>-8.6165737805444387E-3</v>
      </c>
    </row>
  </sheetData>
  <mergeCells count="3">
    <mergeCell ref="E3:G3"/>
    <mergeCell ref="I3:K3"/>
    <mergeCell ref="M3:O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211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4"/>
      <c r="I4" s="4" t="s">
        <v>207</v>
      </c>
      <c r="J4" s="4" t="s">
        <v>209</v>
      </c>
      <c r="K4" s="4" t="s">
        <v>208</v>
      </c>
      <c r="L4" s="4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SUM(C7:C30)</f>
        <v>55188750.000000007</v>
      </c>
      <c r="E5" s="5">
        <f>SUM(E7:E30)</f>
        <v>55128178.400000006</v>
      </c>
      <c r="F5" s="5">
        <f>E5-$C5</f>
        <v>-60571.60000000149</v>
      </c>
      <c r="G5" s="6">
        <f>F5/$C5</f>
        <v>-1.0975352766642021E-3</v>
      </c>
      <c r="I5" s="5">
        <f>SUM(I7:I30)</f>
        <v>55032765.900000006</v>
      </c>
      <c r="J5" s="5">
        <f>I5-$C5</f>
        <v>-155984.10000000149</v>
      </c>
      <c r="K5" s="6">
        <f>J5/$C5</f>
        <v>-2.8263749405449748E-3</v>
      </c>
      <c r="M5" s="5">
        <f>SUM(M7:M30)</f>
        <v>55321060.599999987</v>
      </c>
      <c r="N5" s="5">
        <f>M5-$C5</f>
        <v>132310.59999997914</v>
      </c>
      <c r="O5" s="6">
        <f>N5/$C5</f>
        <v>2.3974197639913771E-3</v>
      </c>
    </row>
    <row r="7" spans="1:15" x14ac:dyDescent="0.2">
      <c r="B7" s="2" t="s">
        <v>222</v>
      </c>
      <c r="C7" s="5">
        <f>VLOOKUP($B7,'Raw data'!$A$3:$N$199, 4)</f>
        <v>873466.9</v>
      </c>
      <c r="D7" s="5"/>
      <c r="E7" s="5">
        <f>VLOOKUP($B7,'Raw data'!$A$3:$N$199, 7)</f>
        <v>873514.6</v>
      </c>
      <c r="F7" s="5">
        <f>E7-$C7</f>
        <v>47.699999999953434</v>
      </c>
      <c r="G7" s="6">
        <f>F7/$C7</f>
        <v>5.4609968620394699E-5</v>
      </c>
      <c r="I7" s="5">
        <f>VLOOKUP($B7,'Raw data'!$A$3:$N$199, 10)</f>
        <v>872492.8</v>
      </c>
      <c r="J7" s="5">
        <f>I7-$C7</f>
        <v>-974.09999999997672</v>
      </c>
      <c r="K7" s="6">
        <f>J7/$C7</f>
        <v>-1.1152111201923928E-3</v>
      </c>
      <c r="M7" s="5">
        <f>VLOOKUP($B7,'Raw data'!$A$3:$N$199, 13)</f>
        <v>873196.6</v>
      </c>
      <c r="N7" s="5">
        <f>M7-$C7</f>
        <v>-270.30000000004657</v>
      </c>
      <c r="O7" s="6">
        <f>N7/$C7</f>
        <v>-3.0945648884925871E-4</v>
      </c>
    </row>
    <row r="8" spans="1:15" x14ac:dyDescent="0.2">
      <c r="B8" s="2" t="s">
        <v>223</v>
      </c>
      <c r="C8" s="5">
        <f>VLOOKUP($B8,'Raw data'!$A$3:$N$199, 4)</f>
        <v>3237353.2</v>
      </c>
      <c r="D8" s="5"/>
      <c r="E8" s="5">
        <f>VLOOKUP($B8,'Raw data'!$A$3:$N$199, 7)</f>
        <v>3236213</v>
      </c>
      <c r="F8" s="5">
        <f t="shared" ref="F8:F30" si="0">E8-$C8</f>
        <v>-1140.2000000001863</v>
      </c>
      <c r="G8" s="6">
        <f t="shared" ref="G8:G30" si="1">F8/$C8</f>
        <v>-3.5220129827050883E-4</v>
      </c>
      <c r="I8" s="5">
        <f>VLOOKUP($B8,'Raw data'!$A$3:$N$199, 10)</f>
        <v>3221613.4</v>
      </c>
      <c r="J8" s="5">
        <f t="shared" ref="J8:J30" si="2">I8-$C8</f>
        <v>-15739.800000000279</v>
      </c>
      <c r="K8" s="6">
        <f t="shared" ref="K8:K30" si="3">J8/$C8</f>
        <v>-4.8619347434812731E-3</v>
      </c>
      <c r="M8" s="5">
        <f>VLOOKUP($B8,'Raw data'!$A$3:$N$199, 13)</f>
        <v>3244353</v>
      </c>
      <c r="N8" s="5">
        <f t="shared" ref="N8:N30" si="4">M8-$C8</f>
        <v>6999.7999999998137</v>
      </c>
      <c r="O8" s="6">
        <f t="shared" ref="O8:O30" si="5">N8/$C8</f>
        <v>2.162198428024416E-3</v>
      </c>
    </row>
    <row r="9" spans="1:15" x14ac:dyDescent="0.2">
      <c r="B9" s="2" t="s">
        <v>224</v>
      </c>
      <c r="C9" s="5">
        <f>VLOOKUP($B9,'Raw data'!$A$3:$N$199, 4)</f>
        <v>3831889.4</v>
      </c>
      <c r="D9" s="5"/>
      <c r="E9" s="5">
        <f>VLOOKUP($B9,'Raw data'!$A$3:$N$199, 7)</f>
        <v>3831900</v>
      </c>
      <c r="F9" s="5">
        <f t="shared" si="0"/>
        <v>10.600000000093132</v>
      </c>
      <c r="G9" s="6">
        <f t="shared" si="1"/>
        <v>2.7662593811014305E-6</v>
      </c>
      <c r="I9" s="5">
        <f>VLOOKUP($B9,'Raw data'!$A$3:$N$199, 10)</f>
        <v>3831875.5</v>
      </c>
      <c r="J9" s="5">
        <f t="shared" si="2"/>
        <v>-13.899999999906868</v>
      </c>
      <c r="K9" s="6">
        <f t="shared" si="3"/>
        <v>-3.6274533393126816E-6</v>
      </c>
      <c r="M9" s="5">
        <f>VLOOKUP($B9,'Raw data'!$A$3:$N$199, 13)</f>
        <v>3831870.5</v>
      </c>
      <c r="N9" s="5">
        <f t="shared" si="4"/>
        <v>-18.899999999906868</v>
      </c>
      <c r="O9" s="6">
        <f t="shared" si="5"/>
        <v>-4.9322926700094394E-6</v>
      </c>
    </row>
    <row r="10" spans="1:15" x14ac:dyDescent="0.2">
      <c r="B10" s="2" t="s">
        <v>225</v>
      </c>
      <c r="C10" s="5">
        <f>VLOOKUP($B10,'Raw data'!$A$3:$N$199, 4)</f>
        <v>4935993.5</v>
      </c>
      <c r="D10" s="5"/>
      <c r="E10" s="5">
        <f>VLOOKUP($B10,'Raw data'!$A$3:$N$199, 7)</f>
        <v>4932150.4000000004</v>
      </c>
      <c r="F10" s="5">
        <f t="shared" si="0"/>
        <v>-3843.0999999996275</v>
      </c>
      <c r="G10" s="6">
        <f t="shared" si="1"/>
        <v>-7.7858692480037251E-4</v>
      </c>
      <c r="I10" s="5">
        <f>VLOOKUP($B10,'Raw data'!$A$3:$N$199, 10)</f>
        <v>4926330.2</v>
      </c>
      <c r="J10" s="5">
        <f t="shared" si="2"/>
        <v>-9663.2999999998137</v>
      </c>
      <c r="K10" s="6">
        <f t="shared" si="3"/>
        <v>-1.9577213786849219E-3</v>
      </c>
      <c r="M10" s="5">
        <f>VLOOKUP($B10,'Raw data'!$A$3:$N$199, 13)</f>
        <v>4939313.8</v>
      </c>
      <c r="N10" s="5">
        <f t="shared" si="4"/>
        <v>3320.2999999998137</v>
      </c>
      <c r="O10" s="6">
        <f t="shared" si="5"/>
        <v>6.7267106409273309E-4</v>
      </c>
    </row>
    <row r="11" spans="1:15" x14ac:dyDescent="0.2">
      <c r="B11" s="2" t="s">
        <v>226</v>
      </c>
      <c r="C11" s="5">
        <f>VLOOKUP($B11,'Raw data'!$A$3:$N$199, 4)</f>
        <v>1370521.1</v>
      </c>
      <c r="D11" s="5"/>
      <c r="E11" s="5">
        <f>VLOOKUP($B11,'Raw data'!$A$3:$N$199, 7)</f>
        <v>1368970.9</v>
      </c>
      <c r="F11" s="5">
        <f t="shared" si="0"/>
        <v>-1550.2000000001863</v>
      </c>
      <c r="G11" s="6">
        <f t="shared" si="1"/>
        <v>-1.131102614910625E-3</v>
      </c>
      <c r="I11" s="5">
        <f>VLOOKUP($B11,'Raw data'!$A$3:$N$199, 10)</f>
        <v>1368480.8</v>
      </c>
      <c r="J11" s="5">
        <f t="shared" si="2"/>
        <v>-2040.3000000000466</v>
      </c>
      <c r="K11" s="6">
        <f t="shared" si="3"/>
        <v>-1.4887038222177291E-3</v>
      </c>
      <c r="M11" s="5">
        <f>VLOOKUP($B11,'Raw data'!$A$3:$N$199, 13)</f>
        <v>1371741.3</v>
      </c>
      <c r="N11" s="5">
        <f t="shared" si="4"/>
        <v>1220.1999999999534</v>
      </c>
      <c r="O11" s="6">
        <f t="shared" si="5"/>
        <v>8.9031828842325259E-4</v>
      </c>
    </row>
    <row r="12" spans="1:15" x14ac:dyDescent="0.2">
      <c r="B12" s="2" t="s">
        <v>227</v>
      </c>
      <c r="C12" s="5">
        <f>VLOOKUP($B12,'Raw data'!$A$3:$N$199, 4)</f>
        <v>2884877</v>
      </c>
      <c r="D12" s="5"/>
      <c r="E12" s="5">
        <f>VLOOKUP($B12,'Raw data'!$A$3:$N$199, 7)</f>
        <v>2883565.4</v>
      </c>
      <c r="F12" s="5">
        <f t="shared" si="0"/>
        <v>-1311.6000000000931</v>
      </c>
      <c r="G12" s="6">
        <f t="shared" si="1"/>
        <v>-4.5464676656928289E-4</v>
      </c>
      <c r="I12" s="5">
        <f>VLOOKUP($B12,'Raw data'!$A$3:$N$199, 10)</f>
        <v>2881983.8</v>
      </c>
      <c r="J12" s="5">
        <f t="shared" si="2"/>
        <v>-2893.2000000001863</v>
      </c>
      <c r="K12" s="6">
        <f t="shared" si="3"/>
        <v>-1.0028850450123823E-3</v>
      </c>
      <c r="M12" s="5">
        <f>VLOOKUP($B12,'Raw data'!$A$3:$N$199, 13)</f>
        <v>2892527.1</v>
      </c>
      <c r="N12" s="5">
        <f t="shared" si="4"/>
        <v>7650.1000000000931</v>
      </c>
      <c r="O12" s="6">
        <f t="shared" si="5"/>
        <v>2.6517941666144148E-3</v>
      </c>
    </row>
    <row r="13" spans="1:15" x14ac:dyDescent="0.2">
      <c r="B13" s="2" t="s">
        <v>228</v>
      </c>
      <c r="C13" s="5">
        <f>VLOOKUP($B13,'Raw data'!$A$3:$N$199, 4)</f>
        <v>2049060.8</v>
      </c>
      <c r="D13" s="5"/>
      <c r="E13" s="5">
        <f>VLOOKUP($B13,'Raw data'!$A$3:$N$199, 7)</f>
        <v>2048459.8</v>
      </c>
      <c r="F13" s="5">
        <f t="shared" si="0"/>
        <v>-601</v>
      </c>
      <c r="G13" s="6">
        <f t="shared" si="1"/>
        <v>-2.9330510836964914E-4</v>
      </c>
      <c r="I13" s="5">
        <f>VLOOKUP($B13,'Raw data'!$A$3:$N$199, 10)</f>
        <v>2047116.5</v>
      </c>
      <c r="J13" s="5">
        <f t="shared" si="2"/>
        <v>-1944.3000000000466</v>
      </c>
      <c r="K13" s="6">
        <f t="shared" si="3"/>
        <v>-9.488737474261606E-4</v>
      </c>
      <c r="M13" s="5">
        <f>VLOOKUP($B13,'Raw data'!$A$3:$N$199, 13)</f>
        <v>2051817.3</v>
      </c>
      <c r="N13" s="5">
        <f t="shared" si="4"/>
        <v>2756.5</v>
      </c>
      <c r="O13" s="6">
        <f t="shared" si="5"/>
        <v>1.3452504679216937E-3</v>
      </c>
    </row>
    <row r="14" spans="1:15" x14ac:dyDescent="0.2">
      <c r="B14" s="2" t="s">
        <v>229</v>
      </c>
      <c r="C14" s="5">
        <f>VLOOKUP($B14,'Raw data'!$A$3:$N$199, 4)</f>
        <v>2190737.6</v>
      </c>
      <c r="D14" s="5"/>
      <c r="E14" s="5">
        <f>VLOOKUP($B14,'Raw data'!$A$3:$N$199, 7)</f>
        <v>2184245.6</v>
      </c>
      <c r="F14" s="5">
        <f t="shared" si="0"/>
        <v>-6492</v>
      </c>
      <c r="G14" s="6">
        <f t="shared" si="1"/>
        <v>-2.9633854825881472E-3</v>
      </c>
      <c r="I14" s="5">
        <f>VLOOKUP($B14,'Raw data'!$A$3:$N$199, 10)</f>
        <v>2182168.1</v>
      </c>
      <c r="J14" s="5">
        <f t="shared" si="2"/>
        <v>-8569.5</v>
      </c>
      <c r="K14" s="6">
        <f t="shared" si="3"/>
        <v>-3.9116962250522382E-3</v>
      </c>
      <c r="M14" s="5">
        <f>VLOOKUP($B14,'Raw data'!$A$3:$N$199, 13)</f>
        <v>2201764.5</v>
      </c>
      <c r="N14" s="5">
        <f t="shared" si="4"/>
        <v>11026.899999999907</v>
      </c>
      <c r="O14" s="6">
        <f t="shared" si="5"/>
        <v>5.0334188813849299E-3</v>
      </c>
    </row>
    <row r="15" spans="1:15" x14ac:dyDescent="0.2">
      <c r="B15" s="2" t="s">
        <v>230</v>
      </c>
      <c r="C15" s="5">
        <f>VLOOKUP($B15,'Raw data'!$A$3:$N$199, 4)</f>
        <v>1294682.3999999999</v>
      </c>
      <c r="D15" s="5"/>
      <c r="E15" s="5">
        <f>VLOOKUP($B15,'Raw data'!$A$3:$N$199, 7)</f>
        <v>1289794.3999999999</v>
      </c>
      <c r="F15" s="5">
        <f t="shared" si="0"/>
        <v>-4888</v>
      </c>
      <c r="G15" s="6">
        <f t="shared" si="1"/>
        <v>-3.7754433056323314E-3</v>
      </c>
      <c r="I15" s="5">
        <f>VLOOKUP($B15,'Raw data'!$A$3:$N$199, 10)</f>
        <v>1279075.2</v>
      </c>
      <c r="J15" s="5">
        <f t="shared" si="2"/>
        <v>-15607.199999999953</v>
      </c>
      <c r="K15" s="6">
        <f t="shared" si="3"/>
        <v>-1.2054848355086896E-2</v>
      </c>
      <c r="M15" s="5">
        <f>VLOOKUP($B15,'Raw data'!$A$3:$N$199, 13)</f>
        <v>1296908.8</v>
      </c>
      <c r="N15" s="5">
        <f t="shared" si="4"/>
        <v>2226.4000000001397</v>
      </c>
      <c r="O15" s="6">
        <f t="shared" si="5"/>
        <v>1.7196495449386968E-3</v>
      </c>
    </row>
    <row r="16" spans="1:15" x14ac:dyDescent="0.2">
      <c r="B16" s="2" t="s">
        <v>231</v>
      </c>
      <c r="C16" s="5">
        <f>VLOOKUP($B16,'Raw data'!$A$3:$N$199, 4)</f>
        <v>2884030</v>
      </c>
      <c r="D16" s="5"/>
      <c r="E16" s="5">
        <f>VLOOKUP($B16,'Raw data'!$A$3:$N$199, 7)</f>
        <v>2882309.3</v>
      </c>
      <c r="F16" s="5">
        <f t="shared" si="0"/>
        <v>-1720.7000000001863</v>
      </c>
      <c r="G16" s="6">
        <f t="shared" si="1"/>
        <v>-5.9663040953117212E-4</v>
      </c>
      <c r="I16" s="5">
        <f>VLOOKUP($B16,'Raw data'!$A$3:$N$199, 10)</f>
        <v>2881250.1</v>
      </c>
      <c r="J16" s="5">
        <f t="shared" si="2"/>
        <v>-2779.8999999999069</v>
      </c>
      <c r="K16" s="6">
        <f t="shared" si="3"/>
        <v>-9.6389427294442387E-4</v>
      </c>
      <c r="M16" s="5">
        <f>VLOOKUP($B16,'Raw data'!$A$3:$N$199, 13)</f>
        <v>2890087.5</v>
      </c>
      <c r="N16" s="5">
        <f t="shared" si="4"/>
        <v>6057.5</v>
      </c>
      <c r="O16" s="6">
        <f t="shared" si="5"/>
        <v>2.1003595663013214E-3</v>
      </c>
    </row>
    <row r="17" spans="2:15" x14ac:dyDescent="0.2">
      <c r="B17" s="2" t="s">
        <v>232</v>
      </c>
      <c r="C17" s="5">
        <f>VLOOKUP($B17,'Raw data'!$A$3:$N$199, 4)</f>
        <v>4755181.9000000004</v>
      </c>
      <c r="D17" s="5"/>
      <c r="E17" s="5">
        <f>VLOOKUP($B17,'Raw data'!$A$3:$N$199, 7)</f>
        <v>4748079.2</v>
      </c>
      <c r="F17" s="5">
        <f t="shared" si="0"/>
        <v>-7102.7000000001863</v>
      </c>
      <c r="G17" s="6">
        <f t="shared" si="1"/>
        <v>-1.4936757729499656E-3</v>
      </c>
      <c r="I17" s="5">
        <f>VLOOKUP($B17,'Raw data'!$A$3:$N$199, 10)</f>
        <v>4730968.4000000004</v>
      </c>
      <c r="J17" s="5">
        <f t="shared" si="2"/>
        <v>-24213.5</v>
      </c>
      <c r="K17" s="6">
        <f t="shared" si="3"/>
        <v>-5.0920239244685887E-3</v>
      </c>
      <c r="M17" s="5">
        <f>VLOOKUP($B17,'Raw data'!$A$3:$N$199, 13)</f>
        <v>4790265.7</v>
      </c>
      <c r="N17" s="5">
        <f t="shared" si="4"/>
        <v>35083.799999999814</v>
      </c>
      <c r="O17" s="6">
        <f t="shared" si="5"/>
        <v>7.3780142879497019E-3</v>
      </c>
    </row>
    <row r="18" spans="2:15" x14ac:dyDescent="0.2">
      <c r="B18" s="2" t="s">
        <v>233</v>
      </c>
      <c r="C18" s="5">
        <f>VLOOKUP($B18,'Raw data'!$A$3:$N$199, 4)</f>
        <v>539563.19999999995</v>
      </c>
      <c r="D18" s="5"/>
      <c r="E18" s="5">
        <f>VLOOKUP($B18,'Raw data'!$A$3:$N$199, 7)</f>
        <v>539519.19999999995</v>
      </c>
      <c r="F18" s="5">
        <f t="shared" si="0"/>
        <v>-44</v>
      </c>
      <c r="G18" s="6">
        <f t="shared" si="1"/>
        <v>-8.1547444303095546E-5</v>
      </c>
      <c r="I18" s="5">
        <f>VLOOKUP($B18,'Raw data'!$A$3:$N$199, 10)</f>
        <v>539367.5</v>
      </c>
      <c r="J18" s="5">
        <f t="shared" si="2"/>
        <v>-195.69999999995343</v>
      </c>
      <c r="K18" s="6">
        <f t="shared" si="3"/>
        <v>-3.6270079204800003E-4</v>
      </c>
      <c r="M18" s="5">
        <f>VLOOKUP($B18,'Raw data'!$A$3:$N$199, 13)</f>
        <v>539428.80000000005</v>
      </c>
      <c r="N18" s="5">
        <f t="shared" si="4"/>
        <v>-134.39999999990687</v>
      </c>
      <c r="O18" s="6">
        <f t="shared" si="5"/>
        <v>-2.4909037532564653E-4</v>
      </c>
    </row>
    <row r="19" spans="2:15" x14ac:dyDescent="0.2">
      <c r="B19" s="2" t="s">
        <v>234</v>
      </c>
      <c r="C19" s="5">
        <f>VLOOKUP($B19,'Raw data'!$A$3:$N$199, 4)</f>
        <v>2427990.5</v>
      </c>
      <c r="D19" s="5"/>
      <c r="E19" s="5">
        <f>VLOOKUP($B19,'Raw data'!$A$3:$N$199, 7)</f>
        <v>2422426.2999999998</v>
      </c>
      <c r="F19" s="5">
        <f t="shared" si="0"/>
        <v>-5564.2000000001863</v>
      </c>
      <c r="G19" s="6">
        <f t="shared" si="1"/>
        <v>-2.2916893620465923E-3</v>
      </c>
      <c r="I19" s="5">
        <f>VLOOKUP($B19,'Raw data'!$A$3:$N$199, 10)</f>
        <v>2416854.5</v>
      </c>
      <c r="J19" s="5">
        <f t="shared" si="2"/>
        <v>-11136</v>
      </c>
      <c r="K19" s="6">
        <f t="shared" si="3"/>
        <v>-4.586508884610545E-3</v>
      </c>
      <c r="M19" s="5">
        <f>VLOOKUP($B19,'Raw data'!$A$3:$N$199, 13)</f>
        <v>2440649.9</v>
      </c>
      <c r="N19" s="5">
        <f t="shared" si="4"/>
        <v>12659.399999999907</v>
      </c>
      <c r="O19" s="6">
        <f t="shared" si="5"/>
        <v>5.2139413230817451E-3</v>
      </c>
    </row>
    <row r="20" spans="2:15" x14ac:dyDescent="0.2">
      <c r="B20" s="2" t="s">
        <v>235</v>
      </c>
      <c r="C20" s="5">
        <f>VLOOKUP($B20,'Raw data'!$A$3:$N$199, 4)</f>
        <v>1475150.9</v>
      </c>
      <c r="D20" s="5"/>
      <c r="E20" s="5">
        <f>VLOOKUP($B20,'Raw data'!$A$3:$N$199, 7)</f>
        <v>1473962.1</v>
      </c>
      <c r="F20" s="5">
        <f t="shared" si="0"/>
        <v>-1188.7999999998137</v>
      </c>
      <c r="G20" s="6">
        <f t="shared" si="1"/>
        <v>-8.0588365569909753E-4</v>
      </c>
      <c r="I20" s="5">
        <f>VLOOKUP($B20,'Raw data'!$A$3:$N$199, 10)</f>
        <v>1468311.7</v>
      </c>
      <c r="J20" s="5">
        <f t="shared" si="2"/>
        <v>-6839.1999999999534</v>
      </c>
      <c r="K20" s="6">
        <f t="shared" si="3"/>
        <v>-4.6362714485683829E-3</v>
      </c>
      <c r="M20" s="5">
        <f>VLOOKUP($B20,'Raw data'!$A$3:$N$199, 13)</f>
        <v>1476234.7</v>
      </c>
      <c r="N20" s="5">
        <f t="shared" si="4"/>
        <v>1083.8000000000466</v>
      </c>
      <c r="O20" s="6">
        <f t="shared" si="5"/>
        <v>7.3470449701115096E-4</v>
      </c>
    </row>
    <row r="21" spans="2:15" x14ac:dyDescent="0.2">
      <c r="B21" s="2" t="s">
        <v>236</v>
      </c>
      <c r="C21" s="5">
        <f>VLOOKUP($B21,'Raw data'!$A$3:$N$199, 4)</f>
        <v>1892578.3</v>
      </c>
      <c r="D21" s="5"/>
      <c r="E21" s="5">
        <f>VLOOKUP($B21,'Raw data'!$A$3:$N$199, 7)</f>
        <v>1892094.8</v>
      </c>
      <c r="F21" s="5">
        <f t="shared" si="0"/>
        <v>-483.5</v>
      </c>
      <c r="G21" s="6">
        <f t="shared" si="1"/>
        <v>-2.5547159660448392E-4</v>
      </c>
      <c r="I21" s="5">
        <f>VLOOKUP($B21,'Raw data'!$A$3:$N$199, 10)</f>
        <v>1892080.5</v>
      </c>
      <c r="J21" s="5">
        <f t="shared" si="2"/>
        <v>-497.80000000004657</v>
      </c>
      <c r="K21" s="6">
        <f t="shared" si="3"/>
        <v>-2.6302742665920166E-4</v>
      </c>
      <c r="M21" s="5">
        <f>VLOOKUP($B21,'Raw data'!$A$3:$N$199, 13)</f>
        <v>1896252.9</v>
      </c>
      <c r="N21" s="5">
        <f t="shared" si="4"/>
        <v>3674.5999999998603</v>
      </c>
      <c r="O21" s="6">
        <f t="shared" si="5"/>
        <v>1.9415841341940041E-3</v>
      </c>
    </row>
    <row r="22" spans="2:15" x14ac:dyDescent="0.2">
      <c r="B22" s="2" t="s">
        <v>237</v>
      </c>
      <c r="C22" s="5">
        <f>VLOOKUP($B22,'Raw data'!$A$3:$N$199, 4)</f>
        <v>2614123</v>
      </c>
      <c r="D22" s="5"/>
      <c r="E22" s="5">
        <f>VLOOKUP($B22,'Raw data'!$A$3:$N$199, 7)</f>
        <v>2612283.2000000002</v>
      </c>
      <c r="F22" s="5">
        <f t="shared" si="0"/>
        <v>-1839.7999999998137</v>
      </c>
      <c r="G22" s="6">
        <f t="shared" si="1"/>
        <v>-7.037924382287344E-4</v>
      </c>
      <c r="I22" s="5">
        <f>VLOOKUP($B22,'Raw data'!$A$3:$N$199, 10)</f>
        <v>2605114.1</v>
      </c>
      <c r="J22" s="5">
        <f t="shared" si="2"/>
        <v>-9008.8999999999069</v>
      </c>
      <c r="K22" s="6">
        <f t="shared" si="3"/>
        <v>-3.4462418180016422E-3</v>
      </c>
      <c r="M22" s="5">
        <f>VLOOKUP($B22,'Raw data'!$A$3:$N$199, 13)</f>
        <v>2620044.7999999998</v>
      </c>
      <c r="N22" s="5">
        <f t="shared" si="4"/>
        <v>5921.7999999998137</v>
      </c>
      <c r="O22" s="6">
        <f t="shared" si="5"/>
        <v>2.265310392816181E-3</v>
      </c>
    </row>
    <row r="23" spans="2:15" x14ac:dyDescent="0.2">
      <c r="B23" s="2" t="s">
        <v>238</v>
      </c>
      <c r="C23" s="5">
        <f>VLOOKUP($B23,'Raw data'!$A$3:$N$199, 4)</f>
        <v>1955215.4</v>
      </c>
      <c r="D23" s="5"/>
      <c r="E23" s="5">
        <f>VLOOKUP($B23,'Raw data'!$A$3:$N$199, 7)</f>
        <v>1954198.6</v>
      </c>
      <c r="F23" s="5">
        <f t="shared" si="0"/>
        <v>-1016.7999999998137</v>
      </c>
      <c r="G23" s="6">
        <f t="shared" si="1"/>
        <v>-5.2004500373708888E-4</v>
      </c>
      <c r="I23" s="5">
        <f>VLOOKUP($B23,'Raw data'!$A$3:$N$199, 10)</f>
        <v>1950591.9</v>
      </c>
      <c r="J23" s="5">
        <f t="shared" si="2"/>
        <v>-4623.5</v>
      </c>
      <c r="K23" s="6">
        <f t="shared" si="3"/>
        <v>-2.3647010963600227E-3</v>
      </c>
      <c r="M23" s="5">
        <f>VLOOKUP($B23,'Raw data'!$A$3:$N$199, 13)</f>
        <v>1954703.3</v>
      </c>
      <c r="N23" s="5">
        <f t="shared" si="4"/>
        <v>-512.0999999998603</v>
      </c>
      <c r="O23" s="6">
        <f t="shared" si="5"/>
        <v>-2.6191487648872874E-4</v>
      </c>
    </row>
    <row r="24" spans="2:15" x14ac:dyDescent="0.2">
      <c r="B24" s="2" t="s">
        <v>239</v>
      </c>
      <c r="C24" s="5">
        <f>VLOOKUP($B24,'Raw data'!$A$3:$N$199, 4)</f>
        <v>2567171.7999999998</v>
      </c>
      <c r="D24" s="5"/>
      <c r="E24" s="5">
        <f>VLOOKUP($B24,'Raw data'!$A$3:$N$199, 7)</f>
        <v>2566442.2000000002</v>
      </c>
      <c r="F24" s="5">
        <f t="shared" si="0"/>
        <v>-729.59999999962747</v>
      </c>
      <c r="G24" s="6">
        <f t="shared" si="1"/>
        <v>-2.8420380747390086E-4</v>
      </c>
      <c r="I24" s="5">
        <f>VLOOKUP($B24,'Raw data'!$A$3:$N$199, 10)</f>
        <v>2565569.6</v>
      </c>
      <c r="J24" s="5">
        <f t="shared" si="2"/>
        <v>-1602.1999999997206</v>
      </c>
      <c r="K24" s="6">
        <f t="shared" si="3"/>
        <v>-6.2411093795893241E-4</v>
      </c>
      <c r="M24" s="5">
        <f>VLOOKUP($B24,'Raw data'!$A$3:$N$199, 13)</f>
        <v>2570354.2000000002</v>
      </c>
      <c r="N24" s="5">
        <f t="shared" si="4"/>
        <v>3182.4000000003725</v>
      </c>
      <c r="O24" s="6">
        <f t="shared" si="5"/>
        <v>1.2396521339165429E-3</v>
      </c>
    </row>
    <row r="25" spans="2:15" x14ac:dyDescent="0.2">
      <c r="B25" s="2" t="s">
        <v>240</v>
      </c>
      <c r="C25" s="5">
        <f>VLOOKUP($B25,'Raw data'!$A$3:$N$199, 4)</f>
        <v>1400374.6</v>
      </c>
      <c r="D25" s="5"/>
      <c r="E25" s="5">
        <f>VLOOKUP($B25,'Raw data'!$A$3:$N$199, 7)</f>
        <v>1395766.2</v>
      </c>
      <c r="F25" s="5">
        <f t="shared" si="0"/>
        <v>-4608.4000000001397</v>
      </c>
      <c r="G25" s="6">
        <f t="shared" si="1"/>
        <v>-3.290833752626004E-3</v>
      </c>
      <c r="I25" s="5">
        <f>VLOOKUP($B25,'Raw data'!$A$3:$N$199, 10)</f>
        <v>1396260.7</v>
      </c>
      <c r="J25" s="5">
        <f t="shared" si="2"/>
        <v>-4113.9000000001397</v>
      </c>
      <c r="K25" s="6">
        <f t="shared" si="3"/>
        <v>-2.9377139516813138E-3</v>
      </c>
      <c r="M25" s="5">
        <f>VLOOKUP($B25,'Raw data'!$A$3:$N$199, 13)</f>
        <v>1407272.8</v>
      </c>
      <c r="N25" s="5">
        <f t="shared" si="4"/>
        <v>6898.1999999999534</v>
      </c>
      <c r="O25" s="6">
        <f t="shared" si="5"/>
        <v>4.9259676660801709E-3</v>
      </c>
    </row>
    <row r="26" spans="2:15" x14ac:dyDescent="0.2">
      <c r="B26" s="2" t="s">
        <v>241</v>
      </c>
      <c r="C26" s="5">
        <f>VLOOKUP($B26,'Raw data'!$A$3:$N$199, 4)</f>
        <v>1610815.1</v>
      </c>
      <c r="D26" s="5"/>
      <c r="E26" s="5">
        <f>VLOOKUP($B26,'Raw data'!$A$3:$N$199, 7)</f>
        <v>1598666.5</v>
      </c>
      <c r="F26" s="5">
        <f t="shared" si="0"/>
        <v>-12148.600000000093</v>
      </c>
      <c r="G26" s="6">
        <f t="shared" si="1"/>
        <v>-7.5418960251863124E-3</v>
      </c>
      <c r="I26" s="5">
        <f>VLOOKUP($B26,'Raw data'!$A$3:$N$199, 10)</f>
        <v>1594180</v>
      </c>
      <c r="J26" s="5">
        <f t="shared" si="2"/>
        <v>-16635.100000000093</v>
      </c>
      <c r="K26" s="6">
        <f t="shared" si="3"/>
        <v>-1.0327131897385424E-2</v>
      </c>
      <c r="M26" s="5">
        <f>VLOOKUP($B26,'Raw data'!$A$3:$N$199, 13)</f>
        <v>1619612.4</v>
      </c>
      <c r="N26" s="5">
        <f t="shared" si="4"/>
        <v>8797.2999999998137</v>
      </c>
      <c r="O26" s="6">
        <f t="shared" si="5"/>
        <v>5.46139653148261E-3</v>
      </c>
    </row>
    <row r="27" spans="2:15" x14ac:dyDescent="0.2">
      <c r="B27" s="2" t="s">
        <v>242</v>
      </c>
      <c r="C27" s="5">
        <f>VLOOKUP($B27,'Raw data'!$A$3:$N$199, 4)</f>
        <v>2290514.1</v>
      </c>
      <c r="D27" s="5"/>
      <c r="E27" s="5">
        <f>VLOOKUP($B27,'Raw data'!$A$3:$N$199, 7)</f>
        <v>2289518.5</v>
      </c>
      <c r="F27" s="5">
        <f t="shared" si="0"/>
        <v>-995.60000000009313</v>
      </c>
      <c r="G27" s="6">
        <f t="shared" si="1"/>
        <v>-4.3466224460268245E-4</v>
      </c>
      <c r="I27" s="5">
        <f>VLOOKUP($B27,'Raw data'!$A$3:$N$199, 10)</f>
        <v>2288525.6</v>
      </c>
      <c r="J27" s="5">
        <f t="shared" si="2"/>
        <v>-1988.5</v>
      </c>
      <c r="K27" s="6">
        <f t="shared" si="3"/>
        <v>-8.68145714536313E-4</v>
      </c>
      <c r="M27" s="5">
        <f>VLOOKUP($B27,'Raw data'!$A$3:$N$199, 13)</f>
        <v>2300175.9</v>
      </c>
      <c r="N27" s="5">
        <f t="shared" si="4"/>
        <v>9661.7999999998137</v>
      </c>
      <c r="O27" s="6">
        <f t="shared" si="5"/>
        <v>4.218179665429614E-3</v>
      </c>
    </row>
    <row r="28" spans="2:15" x14ac:dyDescent="0.2">
      <c r="B28" s="2" t="s">
        <v>243</v>
      </c>
      <c r="C28" s="5">
        <f>VLOOKUP($B28,'Raw data'!$A$3:$N$199, 4)</f>
        <v>2623728.1</v>
      </c>
      <c r="D28" s="5"/>
      <c r="E28" s="5">
        <f>VLOOKUP($B28,'Raw data'!$A$3:$N$199, 7)</f>
        <v>2622437.2999999998</v>
      </c>
      <c r="F28" s="5">
        <f t="shared" si="0"/>
        <v>-1290.8000000002794</v>
      </c>
      <c r="G28" s="6">
        <f t="shared" si="1"/>
        <v>-4.9197171002600436E-4</v>
      </c>
      <c r="I28" s="5">
        <f>VLOOKUP($B28,'Raw data'!$A$3:$N$199, 10)</f>
        <v>2615600.2999999998</v>
      </c>
      <c r="J28" s="5">
        <f t="shared" si="2"/>
        <v>-8127.8000000002794</v>
      </c>
      <c r="K28" s="6">
        <f t="shared" si="3"/>
        <v>-3.0978057520519293E-3</v>
      </c>
      <c r="M28" s="5">
        <f>VLOOKUP($B28,'Raw data'!$A$3:$N$199, 13)</f>
        <v>2626508.2999999998</v>
      </c>
      <c r="N28" s="5">
        <f t="shared" si="4"/>
        <v>2780.1999999997206</v>
      </c>
      <c r="O28" s="6">
        <f t="shared" si="5"/>
        <v>1.0596372390872821E-3</v>
      </c>
    </row>
    <row r="29" spans="2:15" x14ac:dyDescent="0.2">
      <c r="B29" s="2" t="s">
        <v>244</v>
      </c>
      <c r="C29" s="5">
        <f>VLOOKUP($B29,'Raw data'!$A$3:$N$199, 4)</f>
        <v>2355901.1</v>
      </c>
      <c r="D29" s="5"/>
      <c r="E29" s="5">
        <f>VLOOKUP($B29,'Raw data'!$A$3:$N$199, 7)</f>
        <v>2354228.1</v>
      </c>
      <c r="F29" s="5">
        <f t="shared" si="0"/>
        <v>-1673</v>
      </c>
      <c r="G29" s="6">
        <f t="shared" si="1"/>
        <v>-7.1013167742907369E-4</v>
      </c>
      <c r="I29" s="5">
        <f>VLOOKUP($B29,'Raw data'!$A$3:$N$199, 10)</f>
        <v>2349329.2999999998</v>
      </c>
      <c r="J29" s="5">
        <f t="shared" si="2"/>
        <v>-6571.8000000002794</v>
      </c>
      <c r="K29" s="6">
        <f t="shared" si="3"/>
        <v>-2.7895058922466137E-3</v>
      </c>
      <c r="M29" s="5">
        <f>VLOOKUP($B29,'Raw data'!$A$3:$N$199, 13)</f>
        <v>2357345</v>
      </c>
      <c r="N29" s="5">
        <f t="shared" si="4"/>
        <v>1443.8999999999069</v>
      </c>
      <c r="O29" s="6">
        <f t="shared" si="5"/>
        <v>6.128865086908389E-4</v>
      </c>
    </row>
    <row r="30" spans="2:15" x14ac:dyDescent="0.2">
      <c r="B30" s="2" t="s">
        <v>245</v>
      </c>
      <c r="C30" s="5">
        <f>VLOOKUP($B30,'Raw data'!$A$3:$N$199, 4)</f>
        <v>1127830.1000000001</v>
      </c>
      <c r="D30" s="5"/>
      <c r="E30" s="5">
        <f>VLOOKUP($B30,'Raw data'!$A$3:$N$199, 7)</f>
        <v>1127432.8</v>
      </c>
      <c r="F30" s="5">
        <f t="shared" si="0"/>
        <v>-397.30000000004657</v>
      </c>
      <c r="G30" s="6">
        <f t="shared" si="1"/>
        <v>-3.5226937106931845E-4</v>
      </c>
      <c r="I30" s="5">
        <f>VLOOKUP($B30,'Raw data'!$A$3:$N$199, 10)</f>
        <v>1127625.3999999999</v>
      </c>
      <c r="J30" s="5">
        <f t="shared" si="2"/>
        <v>-204.70000000018626</v>
      </c>
      <c r="K30" s="6">
        <f t="shared" si="3"/>
        <v>-1.8149896868348013E-4</v>
      </c>
      <c r="M30" s="5">
        <f>VLOOKUP($B30,'Raw data'!$A$3:$N$199, 13)</f>
        <v>1128631.5</v>
      </c>
      <c r="N30" s="5">
        <f t="shared" si="4"/>
        <v>801.39999999990687</v>
      </c>
      <c r="O30" s="6">
        <f t="shared" si="5"/>
        <v>7.1056801906590962E-4</v>
      </c>
    </row>
    <row r="33" spans="1:15" x14ac:dyDescent="0.2">
      <c r="A33" s="2" t="s">
        <v>419</v>
      </c>
      <c r="B33" s="2" t="str">
        <f>B5</f>
        <v>Total</v>
      </c>
      <c r="C33" s="5">
        <f>SUM(C35:C58)</f>
        <v>3639791.1999999993</v>
      </c>
      <c r="E33" s="5">
        <f>SUM(E35:E58)</f>
        <v>3639217.2999999993</v>
      </c>
      <c r="F33" s="5">
        <f>E33-$C33</f>
        <v>-573.89999999990687</v>
      </c>
      <c r="G33" s="6">
        <f>F33/$C33</f>
        <v>-1.5767387975439552E-4</v>
      </c>
      <c r="I33" s="5">
        <f>SUM(I35:I58)</f>
        <v>3636579.5999999992</v>
      </c>
      <c r="J33" s="5">
        <f>I33-$C33</f>
        <v>-3211.6000000000931</v>
      </c>
      <c r="K33" s="6">
        <f>J33/$C33</f>
        <v>-8.8235830670728964E-4</v>
      </c>
      <c r="M33" s="5">
        <f>SUM(M35:M58)</f>
        <v>3640904.2999999993</v>
      </c>
      <c r="N33" s="5">
        <f>M33-$C33</f>
        <v>1113.1000000000931</v>
      </c>
      <c r="O33" s="6">
        <f>N33/$C33</f>
        <v>3.0581424560840011E-4</v>
      </c>
    </row>
    <row r="35" spans="1:15" x14ac:dyDescent="0.2">
      <c r="B35" s="2" t="str">
        <f t="shared" ref="B35:B58" si="6">B7</f>
        <v>Allegany, MD</v>
      </c>
      <c r="C35" s="5">
        <f>VLOOKUP($B35,'Raw data'!$A$3:$N$199, 5)</f>
        <v>51339.4</v>
      </c>
      <c r="D35" s="5"/>
      <c r="E35" s="5">
        <f>VLOOKUP($B35,'Raw data'!$A$3:$N$199, 8)</f>
        <v>51362.8</v>
      </c>
      <c r="F35" s="5">
        <f>E35-$C35</f>
        <v>23.400000000001455</v>
      </c>
      <c r="G35" s="6">
        <f>F35/$C35</f>
        <v>4.5579028971903557E-4</v>
      </c>
      <c r="I35" s="5">
        <f>VLOOKUP($B35,'Raw data'!$A$3:$N$199, 11)</f>
        <v>51321.7</v>
      </c>
      <c r="J35" s="5">
        <f>I35-$C35</f>
        <v>-17.700000000004366</v>
      </c>
      <c r="K35" s="6">
        <f>J35/$C35</f>
        <v>-3.4476444991574432E-4</v>
      </c>
      <c r="M35" s="5">
        <f>VLOOKUP($B35,'Raw data'!$A$3:$N$199, 14)</f>
        <v>51330.1</v>
      </c>
      <c r="N35" s="5">
        <f>M35-$C35</f>
        <v>-9.3000000000029104</v>
      </c>
      <c r="O35" s="6">
        <f>N35/$C35</f>
        <v>-1.8114742283709801E-4</v>
      </c>
    </row>
    <row r="36" spans="1:15" x14ac:dyDescent="0.2">
      <c r="B36" s="2" t="str">
        <f t="shared" si="6"/>
        <v>Anne Arundel, MD</v>
      </c>
      <c r="C36" s="5">
        <f>VLOOKUP($B36,'Raw data'!$A$3:$N$199, 5)</f>
        <v>231199.9</v>
      </c>
      <c r="D36" s="5"/>
      <c r="E36" s="5">
        <f>VLOOKUP($B36,'Raw data'!$A$3:$N$199, 8)</f>
        <v>231143</v>
      </c>
      <c r="F36" s="5">
        <f t="shared" ref="F36:F58" si="7">E36-$C36</f>
        <v>-56.899999999994179</v>
      </c>
      <c r="G36" s="6">
        <f t="shared" ref="G36:G58" si="8">F36/$C36</f>
        <v>-2.4610737288378664E-4</v>
      </c>
      <c r="I36" s="5">
        <f>VLOOKUP($B36,'Raw data'!$A$3:$N$199, 11)</f>
        <v>230902.9</v>
      </c>
      <c r="J36" s="5">
        <f t="shared" ref="J36:J58" si="9">I36-$C36</f>
        <v>-297</v>
      </c>
      <c r="K36" s="6">
        <f t="shared" ref="K36:K58" si="10">J36/$C36</f>
        <v>-1.2846026317485432E-3</v>
      </c>
      <c r="M36" s="5">
        <f>VLOOKUP($B36,'Raw data'!$A$3:$N$199, 14)</f>
        <v>231604.6</v>
      </c>
      <c r="N36" s="5">
        <f t="shared" ref="N36:N58" si="11">M36-$C36</f>
        <v>404.70000000001164</v>
      </c>
      <c r="O36" s="6">
        <f t="shared" ref="O36:O58" si="12">N36/$C36</f>
        <v>1.7504332830594288E-3</v>
      </c>
    </row>
    <row r="37" spans="1:15" x14ac:dyDescent="0.2">
      <c r="B37" s="2" t="str">
        <f t="shared" si="6"/>
        <v>Baltimore City, MD</v>
      </c>
      <c r="C37" s="5">
        <f>VLOOKUP($B37,'Raw data'!$A$3:$N$199, 5)</f>
        <v>128970.1</v>
      </c>
      <c r="D37" s="5"/>
      <c r="E37" s="5">
        <f>VLOOKUP($B37,'Raw data'!$A$3:$N$199, 8)</f>
        <v>128970.1</v>
      </c>
      <c r="F37" s="5">
        <f t="shared" si="7"/>
        <v>0</v>
      </c>
      <c r="G37" s="6">
        <f t="shared" si="8"/>
        <v>0</v>
      </c>
      <c r="I37" s="5">
        <f>VLOOKUP($B37,'Raw data'!$A$3:$N$199, 11)</f>
        <v>128970.1</v>
      </c>
      <c r="J37" s="5">
        <f t="shared" si="9"/>
        <v>0</v>
      </c>
      <c r="K37" s="6">
        <f t="shared" si="10"/>
        <v>0</v>
      </c>
      <c r="M37" s="5">
        <f>VLOOKUP($B37,'Raw data'!$A$3:$N$199, 14)</f>
        <v>128970.1</v>
      </c>
      <c r="N37" s="5">
        <f t="shared" si="11"/>
        <v>0</v>
      </c>
      <c r="O37" s="6">
        <f t="shared" si="12"/>
        <v>0</v>
      </c>
    </row>
    <row r="38" spans="1:15" x14ac:dyDescent="0.2">
      <c r="B38" s="2" t="str">
        <f t="shared" si="6"/>
        <v>Baltimore, MD</v>
      </c>
      <c r="C38" s="5">
        <f>VLOOKUP($B38,'Raw data'!$A$3:$N$199, 5)</f>
        <v>304982.7</v>
      </c>
      <c r="D38" s="5"/>
      <c r="E38" s="5">
        <f>VLOOKUP($B38,'Raw data'!$A$3:$N$199, 8)</f>
        <v>304850.5</v>
      </c>
      <c r="F38" s="5">
        <f t="shared" si="7"/>
        <v>-132.20000000001164</v>
      </c>
      <c r="G38" s="6">
        <f t="shared" si="8"/>
        <v>-4.3346720977947812E-4</v>
      </c>
      <c r="I38" s="5">
        <f>VLOOKUP($B38,'Raw data'!$A$3:$N$199, 11)</f>
        <v>304818.59999999998</v>
      </c>
      <c r="J38" s="5">
        <f t="shared" si="9"/>
        <v>-164.10000000003492</v>
      </c>
      <c r="K38" s="6">
        <f t="shared" si="10"/>
        <v>-5.3806330654176428E-4</v>
      </c>
      <c r="M38" s="5">
        <f>VLOOKUP($B38,'Raw data'!$A$3:$N$199, 14)</f>
        <v>304874.40000000002</v>
      </c>
      <c r="N38" s="5">
        <f t="shared" si="11"/>
        <v>-108.29999999998836</v>
      </c>
      <c r="O38" s="6">
        <f t="shared" si="12"/>
        <v>-3.5510210907041073E-4</v>
      </c>
    </row>
    <row r="39" spans="1:15" x14ac:dyDescent="0.2">
      <c r="B39" s="2" t="str">
        <f t="shared" si="6"/>
        <v>Calvert, MD</v>
      </c>
      <c r="C39" s="5">
        <f>VLOOKUP($B39,'Raw data'!$A$3:$N$199, 5)</f>
        <v>351477.9</v>
      </c>
      <c r="D39" s="5"/>
      <c r="E39" s="5">
        <f>VLOOKUP($B39,'Raw data'!$A$3:$N$199, 8)</f>
        <v>351414.2</v>
      </c>
      <c r="F39" s="5">
        <f t="shared" si="7"/>
        <v>-63.700000000011642</v>
      </c>
      <c r="G39" s="6">
        <f t="shared" si="8"/>
        <v>-1.8123472343499161E-4</v>
      </c>
      <c r="I39" s="5">
        <f>VLOOKUP($B39,'Raw data'!$A$3:$N$199, 11)</f>
        <v>351411.20000000001</v>
      </c>
      <c r="J39" s="5">
        <f t="shared" si="9"/>
        <v>-66.700000000011642</v>
      </c>
      <c r="K39" s="6">
        <f t="shared" si="10"/>
        <v>-1.8977011072392216E-4</v>
      </c>
      <c r="M39" s="5">
        <f>VLOOKUP($B39,'Raw data'!$A$3:$N$199, 14)</f>
        <v>351509.8</v>
      </c>
      <c r="N39" s="5">
        <f t="shared" si="11"/>
        <v>31.899999999965075</v>
      </c>
      <c r="O39" s="6">
        <f t="shared" si="12"/>
        <v>9.0759618172195388E-5</v>
      </c>
    </row>
    <row r="40" spans="1:15" x14ac:dyDescent="0.2">
      <c r="B40" s="2" t="str">
        <f t="shared" si="6"/>
        <v>Caroline, MD</v>
      </c>
      <c r="C40" s="5">
        <f>VLOOKUP($B40,'Raw data'!$A$3:$N$199, 5)</f>
        <v>113210.6</v>
      </c>
      <c r="D40" s="5"/>
      <c r="E40" s="5">
        <f>VLOOKUP($B40,'Raw data'!$A$3:$N$199, 8)</f>
        <v>113177</v>
      </c>
      <c r="F40" s="5">
        <f t="shared" si="7"/>
        <v>-33.600000000005821</v>
      </c>
      <c r="G40" s="6">
        <f t="shared" si="8"/>
        <v>-2.967919965092122E-4</v>
      </c>
      <c r="I40" s="5">
        <f>VLOOKUP($B40,'Raw data'!$A$3:$N$199, 11)</f>
        <v>113184.2</v>
      </c>
      <c r="J40" s="5">
        <f t="shared" si="9"/>
        <v>-26.400000000008731</v>
      </c>
      <c r="K40" s="6">
        <f t="shared" si="10"/>
        <v>-2.3319371154298916E-4</v>
      </c>
      <c r="M40" s="5">
        <f>VLOOKUP($B40,'Raw data'!$A$3:$N$199, 14)</f>
        <v>113407.5</v>
      </c>
      <c r="N40" s="5">
        <f t="shared" si="11"/>
        <v>196.89999999999418</v>
      </c>
      <c r="O40" s="6">
        <f t="shared" si="12"/>
        <v>1.7392364319241676E-3</v>
      </c>
    </row>
    <row r="41" spans="1:15" x14ac:dyDescent="0.2">
      <c r="B41" s="2" t="str">
        <f t="shared" si="6"/>
        <v>Carroll, MD</v>
      </c>
      <c r="C41" s="5">
        <f>VLOOKUP($B41,'Raw data'!$A$3:$N$199, 5)</f>
        <v>51169.4</v>
      </c>
      <c r="D41" s="5"/>
      <c r="E41" s="5">
        <f>VLOOKUP($B41,'Raw data'!$A$3:$N$199, 8)</f>
        <v>51162</v>
      </c>
      <c r="F41" s="5">
        <f t="shared" si="7"/>
        <v>-7.4000000000014552</v>
      </c>
      <c r="G41" s="6">
        <f t="shared" si="8"/>
        <v>-1.4461768166133381E-4</v>
      </c>
      <c r="I41" s="5">
        <f>VLOOKUP($B41,'Raw data'!$A$3:$N$199, 11)</f>
        <v>51137.4</v>
      </c>
      <c r="J41" s="5">
        <f t="shared" si="9"/>
        <v>-32</v>
      </c>
      <c r="K41" s="6">
        <f t="shared" si="10"/>
        <v>-6.2537375853537463E-4</v>
      </c>
      <c r="M41" s="5">
        <f>VLOOKUP($B41,'Raw data'!$A$3:$N$199, 14)</f>
        <v>51143.9</v>
      </c>
      <c r="N41" s="5">
        <f t="shared" si="11"/>
        <v>-25.5</v>
      </c>
      <c r="O41" s="6">
        <f t="shared" si="12"/>
        <v>-4.9834471383287666E-4</v>
      </c>
    </row>
    <row r="42" spans="1:15" x14ac:dyDescent="0.2">
      <c r="B42" s="2" t="str">
        <f t="shared" si="6"/>
        <v>Cecil, MD</v>
      </c>
      <c r="C42" s="5">
        <f>VLOOKUP($B42,'Raw data'!$A$3:$N$199, 5)</f>
        <v>138891.79999999999</v>
      </c>
      <c r="D42" s="5"/>
      <c r="E42" s="5">
        <f>VLOOKUP($B42,'Raw data'!$A$3:$N$199, 8)</f>
        <v>138825.60000000001</v>
      </c>
      <c r="F42" s="5">
        <f t="shared" si="7"/>
        <v>-66.199999999982538</v>
      </c>
      <c r="G42" s="6">
        <f t="shared" si="8"/>
        <v>-4.7663000983486819E-4</v>
      </c>
      <c r="I42" s="5">
        <f>VLOOKUP($B42,'Raw data'!$A$3:$N$199, 11)</f>
        <v>138728.6</v>
      </c>
      <c r="J42" s="5">
        <f t="shared" si="9"/>
        <v>-163.19999999998254</v>
      </c>
      <c r="K42" s="6">
        <f t="shared" si="10"/>
        <v>-1.175015371677684E-3</v>
      </c>
      <c r="M42" s="5">
        <f>VLOOKUP($B42,'Raw data'!$A$3:$N$199, 14)</f>
        <v>138861.5</v>
      </c>
      <c r="N42" s="5">
        <f t="shared" si="11"/>
        <v>-30.299999999988358</v>
      </c>
      <c r="O42" s="6">
        <f t="shared" si="12"/>
        <v>-2.1815542746215659E-4</v>
      </c>
    </row>
    <row r="43" spans="1:15" x14ac:dyDescent="0.2">
      <c r="B43" s="2" t="str">
        <f t="shared" si="6"/>
        <v>Charles, MD</v>
      </c>
      <c r="C43" s="5">
        <f>VLOOKUP($B43,'Raw data'!$A$3:$N$199, 5)</f>
        <v>196664.9</v>
      </c>
      <c r="D43" s="5"/>
      <c r="E43" s="5">
        <f>VLOOKUP($B43,'Raw data'!$A$3:$N$199, 8)</f>
        <v>196589.4</v>
      </c>
      <c r="F43" s="5">
        <f t="shared" si="7"/>
        <v>-75.5</v>
      </c>
      <c r="G43" s="6">
        <f t="shared" si="8"/>
        <v>-3.8390175369371965E-4</v>
      </c>
      <c r="I43" s="5">
        <f>VLOOKUP($B43,'Raw data'!$A$3:$N$199, 11)</f>
        <v>196305.6</v>
      </c>
      <c r="J43" s="5">
        <f t="shared" si="9"/>
        <v>-359.29999999998836</v>
      </c>
      <c r="K43" s="6">
        <f t="shared" si="10"/>
        <v>-1.8269655642668742E-3</v>
      </c>
      <c r="M43" s="5">
        <f>VLOOKUP($B43,'Raw data'!$A$3:$N$199, 14)</f>
        <v>196684.4</v>
      </c>
      <c r="N43" s="5">
        <f t="shared" si="11"/>
        <v>19.5</v>
      </c>
      <c r="O43" s="6">
        <f t="shared" si="12"/>
        <v>9.915343307321236E-5</v>
      </c>
    </row>
    <row r="44" spans="1:15" x14ac:dyDescent="0.2">
      <c r="B44" s="2" t="str">
        <f t="shared" si="6"/>
        <v>Dorchester, MD</v>
      </c>
      <c r="C44" s="5">
        <f>VLOOKUP($B44,'Raw data'!$A$3:$N$199, 5)</f>
        <v>317322</v>
      </c>
      <c r="D44" s="5"/>
      <c r="E44" s="5">
        <f>VLOOKUP($B44,'Raw data'!$A$3:$N$199, 8)</f>
        <v>317192.8</v>
      </c>
      <c r="F44" s="5">
        <f t="shared" si="7"/>
        <v>-129.20000000001164</v>
      </c>
      <c r="G44" s="6">
        <f t="shared" si="8"/>
        <v>-4.0715739847855376E-4</v>
      </c>
      <c r="I44" s="5">
        <f>VLOOKUP($B44,'Raw data'!$A$3:$N$199, 11)</f>
        <v>317110.3</v>
      </c>
      <c r="J44" s="5">
        <f t="shared" si="9"/>
        <v>-211.70000000001164</v>
      </c>
      <c r="K44" s="6">
        <f t="shared" si="10"/>
        <v>-6.671456753707957E-4</v>
      </c>
      <c r="M44" s="5">
        <f>VLOOKUP($B44,'Raw data'!$A$3:$N$199, 14)</f>
        <v>317492.09999999998</v>
      </c>
      <c r="N44" s="5">
        <f t="shared" si="11"/>
        <v>170.09999999997672</v>
      </c>
      <c r="O44" s="6">
        <f t="shared" si="12"/>
        <v>5.3604855635593096E-4</v>
      </c>
    </row>
    <row r="45" spans="1:15" x14ac:dyDescent="0.2">
      <c r="B45" s="2" t="str">
        <f t="shared" si="6"/>
        <v>Frederick, MD</v>
      </c>
      <c r="C45" s="5">
        <f>VLOOKUP($B45,'Raw data'!$A$3:$N$199, 5)</f>
        <v>151169.1</v>
      </c>
      <c r="D45" s="5"/>
      <c r="E45" s="5">
        <f>VLOOKUP($B45,'Raw data'!$A$3:$N$199, 8)</f>
        <v>151196.9</v>
      </c>
      <c r="F45" s="5">
        <f t="shared" si="7"/>
        <v>27.799999999988358</v>
      </c>
      <c r="G45" s="6">
        <f t="shared" si="8"/>
        <v>1.8390001660384536E-4</v>
      </c>
      <c r="I45" s="5">
        <f>VLOOKUP($B45,'Raw data'!$A$3:$N$199, 11)</f>
        <v>150961.5</v>
      </c>
      <c r="J45" s="5">
        <f t="shared" si="9"/>
        <v>-207.60000000000582</v>
      </c>
      <c r="K45" s="6">
        <f t="shared" si="10"/>
        <v>-1.3732965268696169E-3</v>
      </c>
      <c r="M45" s="5">
        <f>VLOOKUP($B45,'Raw data'!$A$3:$N$199, 14)</f>
        <v>151144.4</v>
      </c>
      <c r="N45" s="5">
        <f t="shared" si="11"/>
        <v>-24.700000000011642</v>
      </c>
      <c r="O45" s="6">
        <f t="shared" si="12"/>
        <v>-1.6339318022010873E-4</v>
      </c>
    </row>
    <row r="46" spans="1:15" x14ac:dyDescent="0.2">
      <c r="B46" s="2" t="str">
        <f t="shared" si="6"/>
        <v>Garrett, MD</v>
      </c>
      <c r="C46" s="5">
        <f>VLOOKUP($B46,'Raw data'!$A$3:$N$199, 5)</f>
        <v>24782</v>
      </c>
      <c r="D46" s="5"/>
      <c r="E46" s="5">
        <f>VLOOKUP($B46,'Raw data'!$A$3:$N$199, 8)</f>
        <v>24791.4</v>
      </c>
      <c r="F46" s="5">
        <f t="shared" si="7"/>
        <v>9.4000000000014552</v>
      </c>
      <c r="G46" s="6">
        <f t="shared" si="8"/>
        <v>3.7930756194017653E-4</v>
      </c>
      <c r="I46" s="5">
        <f>VLOOKUP($B46,'Raw data'!$A$3:$N$199, 11)</f>
        <v>24768.799999999999</v>
      </c>
      <c r="J46" s="5">
        <f t="shared" si="9"/>
        <v>-13.200000000000728</v>
      </c>
      <c r="K46" s="6">
        <f t="shared" si="10"/>
        <v>-5.3264466144785437E-4</v>
      </c>
      <c r="M46" s="5">
        <f>VLOOKUP($B46,'Raw data'!$A$3:$N$199, 14)</f>
        <v>24768.9</v>
      </c>
      <c r="N46" s="5">
        <f t="shared" si="11"/>
        <v>-13.099999999998545</v>
      </c>
      <c r="O46" s="6">
        <f t="shared" si="12"/>
        <v>-5.2860947461861609E-4</v>
      </c>
    </row>
    <row r="47" spans="1:15" x14ac:dyDescent="0.2">
      <c r="B47" s="2" t="str">
        <f t="shared" si="6"/>
        <v>Harford, MD</v>
      </c>
      <c r="C47" s="5">
        <f>VLOOKUP($B47,'Raw data'!$A$3:$N$199, 5)</f>
        <v>143672.20000000001</v>
      </c>
      <c r="D47" s="5"/>
      <c r="E47" s="5">
        <f>VLOOKUP($B47,'Raw data'!$A$3:$N$199, 8)</f>
        <v>143629.79999999999</v>
      </c>
      <c r="F47" s="5">
        <f t="shared" si="7"/>
        <v>-42.400000000023283</v>
      </c>
      <c r="G47" s="6">
        <f t="shared" si="8"/>
        <v>-2.9511624378288407E-4</v>
      </c>
      <c r="I47" s="5">
        <f>VLOOKUP($B47,'Raw data'!$A$3:$N$199, 11)</f>
        <v>143394.29999999999</v>
      </c>
      <c r="J47" s="5">
        <f t="shared" si="9"/>
        <v>-277.90000000002328</v>
      </c>
      <c r="K47" s="6">
        <f t="shared" si="10"/>
        <v>-1.9342642487553143E-3</v>
      </c>
      <c r="M47" s="5">
        <f>VLOOKUP($B47,'Raw data'!$A$3:$N$199, 14)</f>
        <v>143892.29999999999</v>
      </c>
      <c r="N47" s="5">
        <f t="shared" si="11"/>
        <v>220.09999999997672</v>
      </c>
      <c r="O47" s="6">
        <f t="shared" si="12"/>
        <v>1.5319595579379776E-3</v>
      </c>
    </row>
    <row r="48" spans="1:15" x14ac:dyDescent="0.2">
      <c r="B48" s="2" t="str">
        <f t="shared" si="6"/>
        <v>Howard, MD</v>
      </c>
      <c r="C48" s="5">
        <f>VLOOKUP($B48,'Raw data'!$A$3:$N$199, 5)</f>
        <v>76269</v>
      </c>
      <c r="D48" s="5"/>
      <c r="E48" s="5">
        <f>VLOOKUP($B48,'Raw data'!$A$3:$N$199, 8)</f>
        <v>76325.399999999994</v>
      </c>
      <c r="F48" s="5">
        <f t="shared" si="7"/>
        <v>56.399999999994179</v>
      </c>
      <c r="G48" s="6">
        <f t="shared" si="8"/>
        <v>7.3948786531872947E-4</v>
      </c>
      <c r="I48" s="5">
        <f>VLOOKUP($B48,'Raw data'!$A$3:$N$199, 11)</f>
        <v>76127.8</v>
      </c>
      <c r="J48" s="5">
        <f t="shared" si="9"/>
        <v>-141.19999999999709</v>
      </c>
      <c r="K48" s="6">
        <f t="shared" si="10"/>
        <v>-1.8513419606917239E-3</v>
      </c>
      <c r="M48" s="5">
        <f>VLOOKUP($B48,'Raw data'!$A$3:$N$199, 14)</f>
        <v>76135.899999999994</v>
      </c>
      <c r="N48" s="5">
        <f t="shared" si="11"/>
        <v>-133.10000000000582</v>
      </c>
      <c r="O48" s="6">
        <f t="shared" si="12"/>
        <v>-1.745138916204563E-3</v>
      </c>
    </row>
    <row r="49" spans="2:15" x14ac:dyDescent="0.2">
      <c r="B49" s="2" t="str">
        <f t="shared" si="6"/>
        <v>Kent, MD</v>
      </c>
      <c r="C49" s="5">
        <f>VLOOKUP($B49,'Raw data'!$A$3:$N$199, 5)</f>
        <v>151989.79999999999</v>
      </c>
      <c r="D49" s="5"/>
      <c r="E49" s="5">
        <f>VLOOKUP($B49,'Raw data'!$A$3:$N$199, 8)</f>
        <v>151992.79999999999</v>
      </c>
      <c r="F49" s="5">
        <f t="shared" si="7"/>
        <v>3</v>
      </c>
      <c r="G49" s="6">
        <f t="shared" si="8"/>
        <v>1.9738166640129799E-5</v>
      </c>
      <c r="I49" s="5">
        <f>VLOOKUP($B49,'Raw data'!$A$3:$N$199, 11)</f>
        <v>151938.9</v>
      </c>
      <c r="J49" s="5">
        <f t="shared" si="9"/>
        <v>-50.899999999994179</v>
      </c>
      <c r="K49" s="6">
        <f t="shared" si="10"/>
        <v>-3.3489089399416398E-4</v>
      </c>
      <c r="M49" s="5">
        <f>VLOOKUP($B49,'Raw data'!$A$3:$N$199, 14)</f>
        <v>152016.70000000001</v>
      </c>
      <c r="N49" s="5">
        <f t="shared" si="11"/>
        <v>26.900000000023283</v>
      </c>
      <c r="O49" s="6">
        <f t="shared" si="12"/>
        <v>1.7698556087331706E-4</v>
      </c>
    </row>
    <row r="50" spans="2:15" x14ac:dyDescent="0.2">
      <c r="B50" s="2" t="str">
        <f t="shared" si="6"/>
        <v>Montgomery, MD</v>
      </c>
      <c r="C50" s="5">
        <f>VLOOKUP($B50,'Raw data'!$A$3:$N$199, 5)</f>
        <v>116113.8</v>
      </c>
      <c r="D50" s="5"/>
      <c r="E50" s="5">
        <f>VLOOKUP($B50,'Raw data'!$A$3:$N$199, 8)</f>
        <v>116165.6</v>
      </c>
      <c r="F50" s="5">
        <f t="shared" si="7"/>
        <v>51.80000000000291</v>
      </c>
      <c r="G50" s="6">
        <f t="shared" si="8"/>
        <v>4.4611407085120723E-4</v>
      </c>
      <c r="I50" s="5">
        <f>VLOOKUP($B50,'Raw data'!$A$3:$N$199, 11)</f>
        <v>116048.8</v>
      </c>
      <c r="J50" s="5">
        <f t="shared" si="9"/>
        <v>-65</v>
      </c>
      <c r="K50" s="6">
        <f t="shared" si="10"/>
        <v>-5.5979564875148339E-4</v>
      </c>
      <c r="M50" s="5">
        <f>VLOOKUP($B50,'Raw data'!$A$3:$N$199, 14)</f>
        <v>116021.4</v>
      </c>
      <c r="N50" s="5">
        <f t="shared" si="11"/>
        <v>-92.400000000008731</v>
      </c>
      <c r="O50" s="6">
        <f t="shared" si="12"/>
        <v>-7.9577104530218401E-4</v>
      </c>
    </row>
    <row r="51" spans="2:15" x14ac:dyDescent="0.2">
      <c r="B51" s="2" t="str">
        <f t="shared" si="6"/>
        <v>Prince Georges, MD</v>
      </c>
      <c r="C51" s="5">
        <f>VLOOKUP($B51,'Raw data'!$A$3:$N$199, 5)</f>
        <v>176883.4</v>
      </c>
      <c r="D51" s="5"/>
      <c r="E51" s="5">
        <f>VLOOKUP($B51,'Raw data'!$A$3:$N$199, 8)</f>
        <v>177077.3</v>
      </c>
      <c r="F51" s="5">
        <f t="shared" si="7"/>
        <v>193.89999999999418</v>
      </c>
      <c r="G51" s="6">
        <f t="shared" si="8"/>
        <v>1.0962023570329053E-3</v>
      </c>
      <c r="I51" s="5">
        <f>VLOOKUP($B51,'Raw data'!$A$3:$N$199, 11)</f>
        <v>176678.9</v>
      </c>
      <c r="J51" s="5">
        <f t="shared" si="9"/>
        <v>-204.5</v>
      </c>
      <c r="K51" s="6">
        <f t="shared" si="10"/>
        <v>-1.1561288396763065E-3</v>
      </c>
      <c r="M51" s="5">
        <f>VLOOKUP($B51,'Raw data'!$A$3:$N$199, 14)</f>
        <v>176903.8</v>
      </c>
      <c r="N51" s="5">
        <f t="shared" si="11"/>
        <v>20.399999999994179</v>
      </c>
      <c r="O51" s="6">
        <f t="shared" si="12"/>
        <v>1.1533021187965733E-4</v>
      </c>
    </row>
    <row r="52" spans="2:15" x14ac:dyDescent="0.2">
      <c r="B52" s="2" t="str">
        <f t="shared" si="6"/>
        <v>Queen Annes, MD</v>
      </c>
      <c r="C52" s="5">
        <f>VLOOKUP($B52,'Raw data'!$A$3:$N$199, 5)</f>
        <v>136117.6</v>
      </c>
      <c r="D52" s="5"/>
      <c r="E52" s="5">
        <f>VLOOKUP($B52,'Raw data'!$A$3:$N$199, 8)</f>
        <v>136136</v>
      </c>
      <c r="F52" s="5">
        <f t="shared" si="7"/>
        <v>18.399999999994179</v>
      </c>
      <c r="G52" s="6">
        <f t="shared" si="8"/>
        <v>1.3517722910185147E-4</v>
      </c>
      <c r="I52" s="5">
        <f>VLOOKUP($B52,'Raw data'!$A$3:$N$199, 11)</f>
        <v>136073.9</v>
      </c>
      <c r="J52" s="5">
        <f t="shared" si="9"/>
        <v>-43.700000000011642</v>
      </c>
      <c r="K52" s="6">
        <f t="shared" si="10"/>
        <v>-3.2104591911708436E-4</v>
      </c>
      <c r="M52" s="5">
        <f>VLOOKUP($B52,'Raw data'!$A$3:$N$199, 14)</f>
        <v>136148.29999999999</v>
      </c>
      <c r="N52" s="5">
        <f t="shared" si="11"/>
        <v>30.699999999982538</v>
      </c>
      <c r="O52" s="6">
        <f t="shared" si="12"/>
        <v>2.2554026812096698E-4</v>
      </c>
    </row>
    <row r="53" spans="2:15" x14ac:dyDescent="0.2">
      <c r="B53" s="2" t="str">
        <f t="shared" si="6"/>
        <v>Somerset, MD</v>
      </c>
      <c r="C53" s="5">
        <f>VLOOKUP($B53,'Raw data'!$A$3:$N$199, 5)</f>
        <v>140223</v>
      </c>
      <c r="D53" s="5"/>
      <c r="E53" s="5">
        <f>VLOOKUP($B53,'Raw data'!$A$3:$N$199, 8)</f>
        <v>140076.6</v>
      </c>
      <c r="F53" s="5">
        <f t="shared" si="7"/>
        <v>-146.39999999999418</v>
      </c>
      <c r="G53" s="6">
        <f t="shared" si="8"/>
        <v>-1.0440512612053241E-3</v>
      </c>
      <c r="I53" s="5">
        <f>VLOOKUP($B53,'Raw data'!$A$3:$N$199, 11)</f>
        <v>140090</v>
      </c>
      <c r="J53" s="5">
        <f t="shared" si="9"/>
        <v>-133</v>
      </c>
      <c r="K53" s="6">
        <f t="shared" si="10"/>
        <v>-9.4848919221525712E-4</v>
      </c>
      <c r="M53" s="5">
        <f>VLOOKUP($B53,'Raw data'!$A$3:$N$199, 14)</f>
        <v>140399.29999999999</v>
      </c>
      <c r="N53" s="5">
        <f t="shared" si="11"/>
        <v>176.29999999998836</v>
      </c>
      <c r="O53" s="6">
        <f t="shared" si="12"/>
        <v>1.2572830420115699E-3</v>
      </c>
    </row>
    <row r="54" spans="2:15" x14ac:dyDescent="0.2">
      <c r="B54" s="2" t="str">
        <f t="shared" si="6"/>
        <v>St. Marys, MD</v>
      </c>
      <c r="C54" s="5">
        <f>VLOOKUP($B54,'Raw data'!$A$3:$N$199, 5)</f>
        <v>191571.3</v>
      </c>
      <c r="D54" s="5"/>
      <c r="E54" s="5">
        <f>VLOOKUP($B54,'Raw data'!$A$3:$N$199, 8)</f>
        <v>191516.3</v>
      </c>
      <c r="F54" s="5">
        <f t="shared" si="7"/>
        <v>-55</v>
      </c>
      <c r="G54" s="6">
        <f t="shared" si="8"/>
        <v>-2.8709937240077197E-4</v>
      </c>
      <c r="I54" s="5">
        <f>VLOOKUP($B54,'Raw data'!$A$3:$N$199, 11)</f>
        <v>191151.9</v>
      </c>
      <c r="J54" s="5">
        <f t="shared" si="9"/>
        <v>-419.39999999999418</v>
      </c>
      <c r="K54" s="6">
        <f t="shared" si="10"/>
        <v>-2.1892632142705834E-3</v>
      </c>
      <c r="M54" s="5">
        <f>VLOOKUP($B54,'Raw data'!$A$3:$N$199, 14)</f>
        <v>191507.7</v>
      </c>
      <c r="N54" s="5">
        <f t="shared" si="11"/>
        <v>-63.599999999976717</v>
      </c>
      <c r="O54" s="6">
        <f t="shared" si="12"/>
        <v>-3.3199127426695291E-4</v>
      </c>
    </row>
    <row r="55" spans="2:15" x14ac:dyDescent="0.2">
      <c r="B55" s="2" t="str">
        <f t="shared" si="6"/>
        <v>Talbot, MD</v>
      </c>
      <c r="C55" s="5">
        <f>VLOOKUP($B55,'Raw data'!$A$3:$N$199, 5)</f>
        <v>174592</v>
      </c>
      <c r="D55" s="5"/>
      <c r="E55" s="5">
        <f>VLOOKUP($B55,'Raw data'!$A$3:$N$199, 8)</f>
        <v>174560.9</v>
      </c>
      <c r="F55" s="5">
        <f t="shared" si="7"/>
        <v>-31.100000000005821</v>
      </c>
      <c r="G55" s="6">
        <f t="shared" si="8"/>
        <v>-1.7812958211147029E-4</v>
      </c>
      <c r="I55" s="5">
        <f>VLOOKUP($B55,'Raw data'!$A$3:$N$199, 11)</f>
        <v>174516.9</v>
      </c>
      <c r="J55" s="5">
        <f t="shared" si="9"/>
        <v>-75.100000000005821</v>
      </c>
      <c r="K55" s="6">
        <f t="shared" si="10"/>
        <v>-4.3014571114372837E-4</v>
      </c>
      <c r="M55" s="5">
        <f>VLOOKUP($B55,'Raw data'!$A$3:$N$199, 14)</f>
        <v>174847.9</v>
      </c>
      <c r="N55" s="5">
        <f t="shared" si="11"/>
        <v>255.89999999999418</v>
      </c>
      <c r="O55" s="6">
        <f t="shared" si="12"/>
        <v>1.4657028958943948E-3</v>
      </c>
    </row>
    <row r="56" spans="2:15" x14ac:dyDescent="0.2">
      <c r="B56" s="2" t="str">
        <f t="shared" si="6"/>
        <v>Washington, MD</v>
      </c>
      <c r="C56" s="5">
        <f>VLOOKUP($B56,'Raw data'!$A$3:$N$199, 5)</f>
        <v>107963.7</v>
      </c>
      <c r="D56" s="5"/>
      <c r="E56" s="5">
        <f>VLOOKUP($B56,'Raw data'!$A$3:$N$199, 8)</f>
        <v>107956.3</v>
      </c>
      <c r="F56" s="5">
        <f t="shared" si="7"/>
        <v>-7.3999999999941792</v>
      </c>
      <c r="G56" s="6">
        <f t="shared" si="8"/>
        <v>-6.8541556097041686E-5</v>
      </c>
      <c r="I56" s="5">
        <f>VLOOKUP($B56,'Raw data'!$A$3:$N$199, 11)</f>
        <v>107828.8</v>
      </c>
      <c r="J56" s="5">
        <f t="shared" si="9"/>
        <v>-134.89999999999418</v>
      </c>
      <c r="K56" s="6">
        <f t="shared" si="10"/>
        <v>-1.2494940429051077E-3</v>
      </c>
      <c r="M56" s="5">
        <f>VLOOKUP($B56,'Raw data'!$A$3:$N$199, 14)</f>
        <v>107940.5</v>
      </c>
      <c r="N56" s="5">
        <f t="shared" si="11"/>
        <v>-23.19999999999709</v>
      </c>
      <c r="O56" s="6">
        <f t="shared" si="12"/>
        <v>-2.1488704073681331E-4</v>
      </c>
    </row>
    <row r="57" spans="2:15" x14ac:dyDescent="0.2">
      <c r="B57" s="2" t="str">
        <f t="shared" si="6"/>
        <v>Wicomico, MD</v>
      </c>
      <c r="C57" s="5">
        <f>VLOOKUP($B57,'Raw data'!$A$3:$N$199, 5)</f>
        <v>109114.8</v>
      </c>
      <c r="D57" s="5"/>
      <c r="E57" s="5">
        <f>VLOOKUP($B57,'Raw data'!$A$3:$N$199, 8)</f>
        <v>109013.6</v>
      </c>
      <c r="F57" s="5">
        <f t="shared" si="7"/>
        <v>-101.19999999999709</v>
      </c>
      <c r="G57" s="6">
        <f t="shared" si="8"/>
        <v>-9.2746355214871944E-4</v>
      </c>
      <c r="I57" s="5">
        <f>VLOOKUP($B57,'Raw data'!$A$3:$N$199, 11)</f>
        <v>109019.6</v>
      </c>
      <c r="J57" s="5">
        <f t="shared" si="9"/>
        <v>-95.19999999999709</v>
      </c>
      <c r="K57" s="6">
        <f t="shared" si="10"/>
        <v>-8.7247559451144197E-4</v>
      </c>
      <c r="M57" s="5">
        <f>VLOOKUP($B57,'Raw data'!$A$3:$N$199, 14)</f>
        <v>109195.6</v>
      </c>
      <c r="N57" s="5">
        <f t="shared" si="11"/>
        <v>80.80000000000291</v>
      </c>
      <c r="O57" s="6">
        <f t="shared" si="12"/>
        <v>7.405044961820295E-4</v>
      </c>
    </row>
    <row r="58" spans="2:15" x14ac:dyDescent="0.2">
      <c r="B58" s="2" t="str">
        <f t="shared" si="6"/>
        <v>Worcester, MD</v>
      </c>
      <c r="C58" s="5">
        <f>VLOOKUP($B58,'Raw data'!$A$3:$N$199, 5)</f>
        <v>54100.800000000003</v>
      </c>
      <c r="D58" s="5"/>
      <c r="E58" s="5">
        <f>VLOOKUP($B58,'Raw data'!$A$3:$N$199, 8)</f>
        <v>54091</v>
      </c>
      <c r="F58" s="5">
        <f t="shared" si="7"/>
        <v>-9.8000000000029104</v>
      </c>
      <c r="G58" s="6">
        <f t="shared" si="8"/>
        <v>-1.8114334723336642E-4</v>
      </c>
      <c r="I58" s="5">
        <f>VLOOKUP($B58,'Raw data'!$A$3:$N$199, 11)</f>
        <v>54088.9</v>
      </c>
      <c r="J58" s="5">
        <f t="shared" si="9"/>
        <v>-11.900000000001455</v>
      </c>
      <c r="K58" s="6">
        <f t="shared" si="10"/>
        <v>-2.1995977878333509E-4</v>
      </c>
      <c r="M58" s="5">
        <f>VLOOKUP($B58,'Raw data'!$A$3:$N$199, 14)</f>
        <v>54103.199999999997</v>
      </c>
      <c r="N58" s="5">
        <f t="shared" si="11"/>
        <v>2.3999999999941792</v>
      </c>
      <c r="O58" s="6">
        <f t="shared" si="12"/>
        <v>4.436163605703019E-5</v>
      </c>
    </row>
  </sheetData>
  <mergeCells count="3">
    <mergeCell ref="E3:G3"/>
    <mergeCell ref="I3:K3"/>
    <mergeCell ref="M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212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3"/>
      <c r="I4" s="4" t="s">
        <v>207</v>
      </c>
      <c r="J4" s="4" t="s">
        <v>209</v>
      </c>
      <c r="K4" s="4" t="s">
        <v>208</v>
      </c>
      <c r="L4" s="3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SUM(C7:C25)</f>
        <v>14006890.1</v>
      </c>
      <c r="E5" s="5">
        <f>SUM(E7:E25)</f>
        <v>14006523.299999997</v>
      </c>
      <c r="F5" s="5">
        <f>E5-$C5</f>
        <v>-366.8000000026077</v>
      </c>
      <c r="G5" s="6">
        <f>F5/$C5</f>
        <v>-2.6187112013009062E-5</v>
      </c>
      <c r="I5" s="5">
        <f>SUM(I7:I25)</f>
        <v>14006616.199999999</v>
      </c>
      <c r="J5" s="5">
        <f>I5-$C5</f>
        <v>-273.90000000037253</v>
      </c>
      <c r="K5" s="6">
        <f>J5/$C5</f>
        <v>-1.9554661887464409E-5</v>
      </c>
      <c r="M5" s="5">
        <f>SUM(M7:M25)</f>
        <v>14007725.699999997</v>
      </c>
      <c r="N5" s="5">
        <f>M5-$C5</f>
        <v>835.59999999776483</v>
      </c>
      <c r="O5" s="6">
        <f>N5/$C5</f>
        <v>5.9656354410731393E-5</v>
      </c>
    </row>
    <row r="7" spans="1:15" x14ac:dyDescent="0.2">
      <c r="B7" s="2" t="s">
        <v>246</v>
      </c>
      <c r="C7" s="5">
        <f>VLOOKUP($B7,'Raw data'!$A$3:$N$199, 4)</f>
        <v>127235.6</v>
      </c>
      <c r="D7" s="5"/>
      <c r="E7" s="5">
        <f>VLOOKUP($B7,'Raw data'!$A$3:$N$199, 7)</f>
        <v>127234.4</v>
      </c>
      <c r="F7" s="5">
        <f>E7-$C7</f>
        <v>-1.2000000000116415</v>
      </c>
      <c r="G7" s="6">
        <f>F7/$C7</f>
        <v>-9.4313226802218997E-6</v>
      </c>
      <c r="I7" s="5">
        <f>VLOOKUP($B7,'Raw data'!$A$3:$N$199, 10)</f>
        <v>127235.5</v>
      </c>
      <c r="J7" s="5">
        <f>I7-$C7</f>
        <v>-0.10000000000582077</v>
      </c>
      <c r="K7" s="6">
        <f>J7/$C7</f>
        <v>-7.8594355672328153E-7</v>
      </c>
      <c r="M7" s="5">
        <f>VLOOKUP($B7,'Raw data'!$A$3:$N$199, 13)</f>
        <v>127236.7</v>
      </c>
      <c r="N7" s="5">
        <f>M7-$C7</f>
        <v>1.0999999999912689</v>
      </c>
      <c r="O7" s="6">
        <f>N7/$C7</f>
        <v>8.6453791233842481E-6</v>
      </c>
    </row>
    <row r="8" spans="1:15" x14ac:dyDescent="0.2">
      <c r="B8" s="2" t="s">
        <v>247</v>
      </c>
      <c r="C8" s="5">
        <f>VLOOKUP($B8,'Raw data'!$A$3:$N$199, 4)</f>
        <v>2329605.5</v>
      </c>
      <c r="D8" s="5"/>
      <c r="E8" s="5">
        <f>VLOOKUP($B8,'Raw data'!$A$3:$N$199, 7)</f>
        <v>2329590.7000000002</v>
      </c>
      <c r="F8" s="5">
        <f t="shared" ref="F8:F25" si="0">E8-$C8</f>
        <v>-14.799999999813735</v>
      </c>
      <c r="G8" s="6">
        <f t="shared" ref="G8:G25" si="1">F8/$C8</f>
        <v>-6.3530069789986913E-6</v>
      </c>
      <c r="I8" s="5">
        <f>VLOOKUP($B8,'Raw data'!$A$3:$N$199, 10)</f>
        <v>2329511.9</v>
      </c>
      <c r="J8" s="5">
        <f t="shared" ref="J8:J25" si="2">I8-$C8</f>
        <v>-93.600000000093132</v>
      </c>
      <c r="K8" s="6">
        <f t="shared" ref="K8:K25" si="3">J8/$C8</f>
        <v>-4.0178476570429259E-5</v>
      </c>
      <c r="M8" s="5">
        <f>VLOOKUP($B8,'Raw data'!$A$3:$N$199, 13)</f>
        <v>2329640</v>
      </c>
      <c r="N8" s="5">
        <f t="shared" ref="N8:N25" si="4">M8-$C8</f>
        <v>34.5</v>
      </c>
      <c r="O8" s="6">
        <f t="shared" ref="O8:O25" si="5">N8/$C8</f>
        <v>1.4809374376906305E-5</v>
      </c>
    </row>
    <row r="9" spans="1:15" x14ac:dyDescent="0.2">
      <c r="B9" s="2" t="s">
        <v>248</v>
      </c>
      <c r="C9" s="5">
        <f>VLOOKUP($B9,'Raw data'!$A$3:$N$199, 4)</f>
        <v>1012247.7</v>
      </c>
      <c r="D9" s="5"/>
      <c r="E9" s="5">
        <f>VLOOKUP($B9,'Raw data'!$A$3:$N$199, 7)</f>
        <v>1012247.7</v>
      </c>
      <c r="F9" s="5">
        <f t="shared" si="0"/>
        <v>0</v>
      </c>
      <c r="G9" s="6">
        <f t="shared" si="1"/>
        <v>0</v>
      </c>
      <c r="I9" s="5">
        <f>VLOOKUP($B9,'Raw data'!$A$3:$N$199, 10)</f>
        <v>1012247.7</v>
      </c>
      <c r="J9" s="5">
        <f t="shared" si="2"/>
        <v>0</v>
      </c>
      <c r="K9" s="6">
        <f t="shared" si="3"/>
        <v>0</v>
      </c>
      <c r="M9" s="5">
        <f>VLOOKUP($B9,'Raw data'!$A$3:$N$199, 13)</f>
        <v>1012247.7</v>
      </c>
      <c r="N9" s="5">
        <f t="shared" si="4"/>
        <v>0</v>
      </c>
      <c r="O9" s="6">
        <f t="shared" si="5"/>
        <v>0</v>
      </c>
    </row>
    <row r="10" spans="1:15" x14ac:dyDescent="0.2">
      <c r="B10" s="2" t="s">
        <v>249</v>
      </c>
      <c r="C10" s="5">
        <f>VLOOKUP($B10,'Raw data'!$A$3:$N$199, 4)</f>
        <v>1804973.5</v>
      </c>
      <c r="D10" s="5"/>
      <c r="E10" s="5">
        <f>VLOOKUP($B10,'Raw data'!$A$3:$N$199, 7)</f>
        <v>1804973.5</v>
      </c>
      <c r="F10" s="5">
        <f t="shared" si="0"/>
        <v>0</v>
      </c>
      <c r="G10" s="6">
        <f t="shared" si="1"/>
        <v>0</v>
      </c>
      <c r="I10" s="5">
        <f>VLOOKUP($B10,'Raw data'!$A$3:$N$199, 10)</f>
        <v>1804973.5</v>
      </c>
      <c r="J10" s="5">
        <f t="shared" si="2"/>
        <v>0</v>
      </c>
      <c r="K10" s="6">
        <f t="shared" si="3"/>
        <v>0</v>
      </c>
      <c r="M10" s="5">
        <f>VLOOKUP($B10,'Raw data'!$A$3:$N$199, 13)</f>
        <v>1804973.5</v>
      </c>
      <c r="N10" s="5">
        <f t="shared" si="4"/>
        <v>0</v>
      </c>
      <c r="O10" s="6">
        <f t="shared" si="5"/>
        <v>0</v>
      </c>
    </row>
    <row r="11" spans="1:15" x14ac:dyDescent="0.2">
      <c r="B11" s="2" t="s">
        <v>250</v>
      </c>
      <c r="C11" s="5">
        <f>VLOOKUP($B11,'Raw data'!$A$3:$N$199, 4)</f>
        <v>1258318.6000000001</v>
      </c>
      <c r="D11" s="5"/>
      <c r="E11" s="5">
        <f>VLOOKUP($B11,'Raw data'!$A$3:$N$199, 7)</f>
        <v>1258319.3999999999</v>
      </c>
      <c r="F11" s="5">
        <f t="shared" si="0"/>
        <v>0.79999999981373549</v>
      </c>
      <c r="G11" s="6">
        <f t="shared" si="1"/>
        <v>6.3576903322714567E-7</v>
      </c>
      <c r="I11" s="5">
        <f>VLOOKUP($B11,'Raw data'!$A$3:$N$199, 10)</f>
        <v>1258325</v>
      </c>
      <c r="J11" s="5">
        <f t="shared" si="2"/>
        <v>6.3999999999068677</v>
      </c>
      <c r="K11" s="6">
        <f t="shared" si="3"/>
        <v>5.0861522669273638E-6</v>
      </c>
      <c r="M11" s="5">
        <f>VLOOKUP($B11,'Raw data'!$A$3:$N$199, 13)</f>
        <v>1258658.1000000001</v>
      </c>
      <c r="N11" s="5">
        <f t="shared" si="4"/>
        <v>339.5</v>
      </c>
      <c r="O11" s="6">
        <f t="shared" si="5"/>
        <v>2.6980448353858868E-4</v>
      </c>
    </row>
    <row r="12" spans="1:15" x14ac:dyDescent="0.2">
      <c r="B12" s="2" t="s">
        <v>251</v>
      </c>
      <c r="C12" s="5">
        <f>VLOOKUP($B12,'Raw data'!$A$3:$N$199, 4)</f>
        <v>449974.1</v>
      </c>
      <c r="D12" s="5"/>
      <c r="E12" s="5">
        <f>VLOOKUP($B12,'Raw data'!$A$3:$N$199, 7)</f>
        <v>449974.1</v>
      </c>
      <c r="F12" s="5">
        <f t="shared" si="0"/>
        <v>0</v>
      </c>
      <c r="G12" s="6">
        <f t="shared" si="1"/>
        <v>0</v>
      </c>
      <c r="I12" s="5">
        <f>VLOOKUP($B12,'Raw data'!$A$3:$N$199, 10)</f>
        <v>449974.1</v>
      </c>
      <c r="J12" s="5">
        <f t="shared" si="2"/>
        <v>0</v>
      </c>
      <c r="K12" s="6">
        <f t="shared" si="3"/>
        <v>0</v>
      </c>
      <c r="M12" s="5">
        <f>VLOOKUP($B12,'Raw data'!$A$3:$N$199, 13)</f>
        <v>449974.1</v>
      </c>
      <c r="N12" s="5">
        <f t="shared" si="4"/>
        <v>0</v>
      </c>
      <c r="O12" s="6">
        <f t="shared" si="5"/>
        <v>0</v>
      </c>
    </row>
    <row r="13" spans="1:15" x14ac:dyDescent="0.2">
      <c r="B13" s="2" t="s">
        <v>252</v>
      </c>
      <c r="C13" s="5">
        <f>VLOOKUP($B13,'Raw data'!$A$3:$N$199, 4)</f>
        <v>113050.1</v>
      </c>
      <c r="D13" s="5"/>
      <c r="E13" s="5">
        <f>VLOOKUP($B13,'Raw data'!$A$3:$N$199, 7)</f>
        <v>113050.1</v>
      </c>
      <c r="F13" s="5">
        <f t="shared" si="0"/>
        <v>0</v>
      </c>
      <c r="G13" s="6">
        <f t="shared" si="1"/>
        <v>0</v>
      </c>
      <c r="I13" s="5">
        <f>VLOOKUP($B13,'Raw data'!$A$3:$N$199, 10)</f>
        <v>113050.1</v>
      </c>
      <c r="J13" s="5">
        <f t="shared" si="2"/>
        <v>0</v>
      </c>
      <c r="K13" s="6">
        <f t="shared" si="3"/>
        <v>0</v>
      </c>
      <c r="M13" s="5">
        <f>VLOOKUP($B13,'Raw data'!$A$3:$N$199, 13)</f>
        <v>113050.1</v>
      </c>
      <c r="N13" s="5">
        <f t="shared" si="4"/>
        <v>0</v>
      </c>
      <c r="O13" s="6">
        <f t="shared" si="5"/>
        <v>0</v>
      </c>
    </row>
    <row r="14" spans="1:15" x14ac:dyDescent="0.2">
      <c r="B14" s="2" t="s">
        <v>253</v>
      </c>
      <c r="C14" s="5">
        <f>VLOOKUP($B14,'Raw data'!$A$3:$N$199, 4)</f>
        <v>33718</v>
      </c>
      <c r="D14" s="5"/>
      <c r="E14" s="5">
        <f>VLOOKUP($B14,'Raw data'!$A$3:$N$199, 7)</f>
        <v>33718</v>
      </c>
      <c r="F14" s="5">
        <f t="shared" si="0"/>
        <v>0</v>
      </c>
      <c r="G14" s="6">
        <f t="shared" si="1"/>
        <v>0</v>
      </c>
      <c r="I14" s="5">
        <f>VLOOKUP($B14,'Raw data'!$A$3:$N$199, 10)</f>
        <v>33718</v>
      </c>
      <c r="J14" s="5">
        <f t="shared" si="2"/>
        <v>0</v>
      </c>
      <c r="K14" s="6">
        <f t="shared" si="3"/>
        <v>0</v>
      </c>
      <c r="M14" s="5">
        <f>VLOOKUP($B14,'Raw data'!$A$3:$N$199, 13)</f>
        <v>33718</v>
      </c>
      <c r="N14" s="5">
        <f t="shared" si="4"/>
        <v>0</v>
      </c>
      <c r="O14" s="6">
        <f t="shared" si="5"/>
        <v>0</v>
      </c>
    </row>
    <row r="15" spans="1:15" x14ac:dyDescent="0.2">
      <c r="B15" s="2" t="s">
        <v>254</v>
      </c>
      <c r="C15" s="5">
        <f>VLOOKUP($B15,'Raw data'!$A$3:$N$199, 4)</f>
        <v>695844.2</v>
      </c>
      <c r="D15" s="5"/>
      <c r="E15" s="5">
        <f>VLOOKUP($B15,'Raw data'!$A$3:$N$199, 7)</f>
        <v>695691.1</v>
      </c>
      <c r="F15" s="5">
        <f t="shared" si="0"/>
        <v>-153.09999999997672</v>
      </c>
      <c r="G15" s="6">
        <f t="shared" si="1"/>
        <v>-2.2002051608675726E-4</v>
      </c>
      <c r="I15" s="5">
        <f>VLOOKUP($B15,'Raw data'!$A$3:$N$199, 10)</f>
        <v>695705.59999999998</v>
      </c>
      <c r="J15" s="5">
        <f t="shared" si="2"/>
        <v>-138.59999999997672</v>
      </c>
      <c r="K15" s="6">
        <f t="shared" si="3"/>
        <v>-1.9918251815561117E-4</v>
      </c>
      <c r="M15" s="5">
        <f>VLOOKUP($B15,'Raw data'!$A$3:$N$199, 13)</f>
        <v>696148.2</v>
      </c>
      <c r="N15" s="5">
        <f t="shared" si="4"/>
        <v>304</v>
      </c>
      <c r="O15" s="6">
        <f t="shared" si="5"/>
        <v>4.3687940490126962E-4</v>
      </c>
    </row>
    <row r="16" spans="1:15" x14ac:dyDescent="0.2">
      <c r="B16" s="2" t="s">
        <v>255</v>
      </c>
      <c r="C16" s="5">
        <f>VLOOKUP($B16,'Raw data'!$A$3:$N$199, 4)</f>
        <v>76753.3</v>
      </c>
      <c r="D16" s="5"/>
      <c r="E16" s="5">
        <f>VLOOKUP($B16,'Raw data'!$A$3:$N$199, 7)</f>
        <v>76753.3</v>
      </c>
      <c r="F16" s="5">
        <f t="shared" si="0"/>
        <v>0</v>
      </c>
      <c r="G16" s="6">
        <f t="shared" si="1"/>
        <v>0</v>
      </c>
      <c r="I16" s="5">
        <f>VLOOKUP($B16,'Raw data'!$A$3:$N$199, 10)</f>
        <v>76753.3</v>
      </c>
      <c r="J16" s="5">
        <f t="shared" si="2"/>
        <v>0</v>
      </c>
      <c r="K16" s="6">
        <f t="shared" si="3"/>
        <v>0</v>
      </c>
      <c r="M16" s="5">
        <f>VLOOKUP($B16,'Raw data'!$A$3:$N$199, 13)</f>
        <v>76753.3</v>
      </c>
      <c r="N16" s="5">
        <f t="shared" si="4"/>
        <v>0</v>
      </c>
      <c r="O16" s="6">
        <f t="shared" si="5"/>
        <v>0</v>
      </c>
    </row>
    <row r="17" spans="1:15" x14ac:dyDescent="0.2">
      <c r="B17" s="2" t="s">
        <v>256</v>
      </c>
      <c r="C17" s="5">
        <f>VLOOKUP($B17,'Raw data'!$A$3:$N$199, 4)</f>
        <v>220277.7</v>
      </c>
      <c r="D17" s="5"/>
      <c r="E17" s="5">
        <f>VLOOKUP($B17,'Raw data'!$A$3:$N$199, 7)</f>
        <v>220303.1</v>
      </c>
      <c r="F17" s="5">
        <f t="shared" si="0"/>
        <v>25.399999999994179</v>
      </c>
      <c r="G17" s="6">
        <f t="shared" si="1"/>
        <v>1.1530899405611271E-4</v>
      </c>
      <c r="I17" s="5">
        <f>VLOOKUP($B17,'Raw data'!$A$3:$N$199, 10)</f>
        <v>220272.7</v>
      </c>
      <c r="J17" s="5">
        <f t="shared" si="2"/>
        <v>-5</v>
      </c>
      <c r="K17" s="6">
        <f t="shared" si="3"/>
        <v>-2.2698620877192742E-5</v>
      </c>
      <c r="M17" s="5">
        <f>VLOOKUP($B17,'Raw data'!$A$3:$N$199, 13)</f>
        <v>220249.1</v>
      </c>
      <c r="N17" s="5">
        <f t="shared" si="4"/>
        <v>-28.600000000005821</v>
      </c>
      <c r="O17" s="6">
        <f t="shared" si="5"/>
        <v>-1.2983611141756892E-4</v>
      </c>
    </row>
    <row r="18" spans="1:15" x14ac:dyDescent="0.2">
      <c r="B18" s="2" t="s">
        <v>257</v>
      </c>
      <c r="C18" s="5">
        <f>VLOOKUP($B18,'Raw data'!$A$3:$N$199, 4)</f>
        <v>2332.1</v>
      </c>
      <c r="D18" s="5"/>
      <c r="E18" s="5">
        <f>VLOOKUP($B18,'Raw data'!$A$3:$N$199, 7)</f>
        <v>2332.1</v>
      </c>
      <c r="F18" s="5">
        <f t="shared" si="0"/>
        <v>0</v>
      </c>
      <c r="G18" s="6">
        <f t="shared" si="1"/>
        <v>0</v>
      </c>
      <c r="I18" s="5">
        <f>VLOOKUP($B18,'Raw data'!$A$3:$N$199, 10)</f>
        <v>2332.1</v>
      </c>
      <c r="J18" s="5">
        <f t="shared" si="2"/>
        <v>0</v>
      </c>
      <c r="K18" s="6">
        <f t="shared" si="3"/>
        <v>0</v>
      </c>
      <c r="M18" s="5">
        <f>VLOOKUP($B18,'Raw data'!$A$3:$N$199, 13)</f>
        <v>2330.1</v>
      </c>
      <c r="N18" s="5">
        <f t="shared" si="4"/>
        <v>-2</v>
      </c>
      <c r="O18" s="6">
        <f t="shared" si="5"/>
        <v>-8.5759615796921233E-4</v>
      </c>
    </row>
    <row r="19" spans="1:15" x14ac:dyDescent="0.2">
      <c r="B19" s="2" t="s">
        <v>258</v>
      </c>
      <c r="C19" s="5">
        <f>VLOOKUP($B19,'Raw data'!$A$3:$N$199, 4)</f>
        <v>1357669.6</v>
      </c>
      <c r="D19" s="5"/>
      <c r="E19" s="5">
        <f>VLOOKUP($B19,'Raw data'!$A$3:$N$199, 7)</f>
        <v>1357435.6</v>
      </c>
      <c r="F19" s="5">
        <f t="shared" si="0"/>
        <v>-234</v>
      </c>
      <c r="G19" s="6">
        <f t="shared" si="1"/>
        <v>-1.7235415744743787E-4</v>
      </c>
      <c r="I19" s="5">
        <f>VLOOKUP($B19,'Raw data'!$A$3:$N$199, 10)</f>
        <v>1357622</v>
      </c>
      <c r="J19" s="5">
        <f t="shared" si="2"/>
        <v>-47.600000000093132</v>
      </c>
      <c r="K19" s="6">
        <f t="shared" si="3"/>
        <v>-3.5060076472282452E-5</v>
      </c>
      <c r="M19" s="5">
        <f>VLOOKUP($B19,'Raw data'!$A$3:$N$199, 13)</f>
        <v>1357881.1</v>
      </c>
      <c r="N19" s="5">
        <f t="shared" si="4"/>
        <v>211.5</v>
      </c>
      <c r="O19" s="6">
        <f t="shared" si="5"/>
        <v>1.5578164230826115E-4</v>
      </c>
    </row>
    <row r="20" spans="1:15" x14ac:dyDescent="0.2">
      <c r="B20" s="2" t="s">
        <v>259</v>
      </c>
      <c r="C20" s="5">
        <f>VLOOKUP($B20,'Raw data'!$A$3:$N$199, 4)</f>
        <v>46220.1</v>
      </c>
      <c r="D20" s="5"/>
      <c r="E20" s="5">
        <f>VLOOKUP($B20,'Raw data'!$A$3:$N$199, 7)</f>
        <v>46219.5</v>
      </c>
      <c r="F20" s="5">
        <f t="shared" si="0"/>
        <v>-0.59999999999854481</v>
      </c>
      <c r="G20" s="6">
        <f t="shared" si="1"/>
        <v>-1.2981365250151879E-5</v>
      </c>
      <c r="I20" s="5">
        <f>VLOOKUP($B20,'Raw data'!$A$3:$N$199, 10)</f>
        <v>46219.8</v>
      </c>
      <c r="J20" s="5">
        <f t="shared" si="2"/>
        <v>-0.29999999999563443</v>
      </c>
      <c r="K20" s="6">
        <f t="shared" si="3"/>
        <v>-6.4906826249972289E-6</v>
      </c>
      <c r="M20" s="5">
        <f>VLOOKUP($B20,'Raw data'!$A$3:$N$199, 13)</f>
        <v>46216.9</v>
      </c>
      <c r="N20" s="5">
        <f t="shared" si="4"/>
        <v>-3.1999999999970896</v>
      </c>
      <c r="O20" s="6">
        <f t="shared" si="5"/>
        <v>-6.9233948000914957E-5</v>
      </c>
    </row>
    <row r="21" spans="1:15" x14ac:dyDescent="0.2">
      <c r="B21" s="2" t="s">
        <v>260</v>
      </c>
      <c r="C21" s="5">
        <f>VLOOKUP($B21,'Raw data'!$A$3:$N$199, 4)</f>
        <v>176206.6</v>
      </c>
      <c r="D21" s="5"/>
      <c r="E21" s="5">
        <f>VLOOKUP($B21,'Raw data'!$A$3:$N$199, 7)</f>
        <v>176206.6</v>
      </c>
      <c r="F21" s="5">
        <f t="shared" si="0"/>
        <v>0</v>
      </c>
      <c r="G21" s="6">
        <f t="shared" si="1"/>
        <v>0</v>
      </c>
      <c r="I21" s="5">
        <f>VLOOKUP($B21,'Raw data'!$A$3:$N$199, 10)</f>
        <v>176206.6</v>
      </c>
      <c r="J21" s="5">
        <f t="shared" si="2"/>
        <v>0</v>
      </c>
      <c r="K21" s="6">
        <f t="shared" si="3"/>
        <v>0</v>
      </c>
      <c r="M21" s="5">
        <f>VLOOKUP($B21,'Raw data'!$A$3:$N$199, 13)</f>
        <v>176206.6</v>
      </c>
      <c r="N21" s="5">
        <f t="shared" si="4"/>
        <v>0</v>
      </c>
      <c r="O21" s="6">
        <f t="shared" si="5"/>
        <v>0</v>
      </c>
    </row>
    <row r="22" spans="1:15" x14ac:dyDescent="0.2">
      <c r="B22" s="2" t="s">
        <v>261</v>
      </c>
      <c r="C22" s="5">
        <f>VLOOKUP($B22,'Raw data'!$A$3:$N$199, 4)</f>
        <v>2815678.9</v>
      </c>
      <c r="D22" s="5"/>
      <c r="E22" s="5">
        <f>VLOOKUP($B22,'Raw data'!$A$3:$N$199, 7)</f>
        <v>2815678.9</v>
      </c>
      <c r="F22" s="5">
        <f t="shared" si="0"/>
        <v>0</v>
      </c>
      <c r="G22" s="6">
        <f t="shared" si="1"/>
        <v>0</v>
      </c>
      <c r="I22" s="5">
        <f>VLOOKUP($B22,'Raw data'!$A$3:$N$199, 10)</f>
        <v>2815678.9</v>
      </c>
      <c r="J22" s="5">
        <f t="shared" si="2"/>
        <v>0</v>
      </c>
      <c r="K22" s="6">
        <f t="shared" si="3"/>
        <v>0</v>
      </c>
      <c r="M22" s="5">
        <f>VLOOKUP($B22,'Raw data'!$A$3:$N$199, 13)</f>
        <v>2815678.9</v>
      </c>
      <c r="N22" s="5">
        <f t="shared" si="4"/>
        <v>0</v>
      </c>
      <c r="O22" s="6">
        <f t="shared" si="5"/>
        <v>0</v>
      </c>
    </row>
    <row r="23" spans="1:15" x14ac:dyDescent="0.2">
      <c r="B23" s="2" t="s">
        <v>262</v>
      </c>
      <c r="C23" s="5">
        <f>VLOOKUP($B23,'Raw data'!$A$3:$N$199, 4)</f>
        <v>1343959.2</v>
      </c>
      <c r="D23" s="5"/>
      <c r="E23" s="5">
        <f>VLOOKUP($B23,'Raw data'!$A$3:$N$199, 7)</f>
        <v>1343959.2</v>
      </c>
      <c r="F23" s="5">
        <f t="shared" si="0"/>
        <v>0</v>
      </c>
      <c r="G23" s="6">
        <f t="shared" si="1"/>
        <v>0</v>
      </c>
      <c r="I23" s="5">
        <f>VLOOKUP($B23,'Raw data'!$A$3:$N$199, 10)</f>
        <v>1343959.2</v>
      </c>
      <c r="J23" s="5">
        <f t="shared" si="2"/>
        <v>0</v>
      </c>
      <c r="K23" s="6">
        <f t="shared" si="3"/>
        <v>0</v>
      </c>
      <c r="M23" s="5">
        <f>VLOOKUP($B23,'Raw data'!$A$3:$N$199, 13)</f>
        <v>1343959.2</v>
      </c>
      <c r="N23" s="5">
        <f t="shared" si="4"/>
        <v>0</v>
      </c>
      <c r="O23" s="6">
        <f t="shared" si="5"/>
        <v>0</v>
      </c>
    </row>
    <row r="24" spans="1:15" x14ac:dyDescent="0.2">
      <c r="B24" s="2" t="s">
        <v>263</v>
      </c>
      <c r="C24" s="5">
        <f>VLOOKUP($B24,'Raw data'!$A$3:$N$199, 4)</f>
        <v>129218.4</v>
      </c>
      <c r="D24" s="5"/>
      <c r="E24" s="5">
        <f>VLOOKUP($B24,'Raw data'!$A$3:$N$199, 7)</f>
        <v>129218.4</v>
      </c>
      <c r="F24" s="5">
        <f t="shared" si="0"/>
        <v>0</v>
      </c>
      <c r="G24" s="6">
        <f t="shared" si="1"/>
        <v>0</v>
      </c>
      <c r="I24" s="5">
        <f>VLOOKUP($B24,'Raw data'!$A$3:$N$199, 10)</f>
        <v>129218.4</v>
      </c>
      <c r="J24" s="5">
        <f t="shared" si="2"/>
        <v>0</v>
      </c>
      <c r="K24" s="6">
        <f t="shared" si="3"/>
        <v>0</v>
      </c>
      <c r="M24" s="5">
        <f>VLOOKUP($B24,'Raw data'!$A$3:$N$199, 13)</f>
        <v>129218.4</v>
      </c>
      <c r="N24" s="5">
        <f t="shared" si="4"/>
        <v>0</v>
      </c>
      <c r="O24" s="6">
        <f t="shared" si="5"/>
        <v>0</v>
      </c>
    </row>
    <row r="25" spans="1:15" x14ac:dyDescent="0.2">
      <c r="B25" s="2" t="s">
        <v>264</v>
      </c>
      <c r="C25" s="5">
        <f>VLOOKUP($B25,'Raw data'!$A$3:$N$199, 4)</f>
        <v>13606.9</v>
      </c>
      <c r="D25" s="5"/>
      <c r="E25" s="5">
        <f>VLOOKUP($B25,'Raw data'!$A$3:$N$199, 7)</f>
        <v>13617.6</v>
      </c>
      <c r="F25" s="5">
        <f t="shared" si="0"/>
        <v>10.700000000000728</v>
      </c>
      <c r="G25" s="6">
        <f t="shared" si="1"/>
        <v>7.8636574091091489E-4</v>
      </c>
      <c r="I25" s="5">
        <f>VLOOKUP($B25,'Raw data'!$A$3:$N$199, 10)</f>
        <v>13611.8</v>
      </c>
      <c r="J25" s="5">
        <f t="shared" si="2"/>
        <v>4.8999999999996362</v>
      </c>
      <c r="K25" s="6">
        <f t="shared" si="3"/>
        <v>3.6011141406195652E-4</v>
      </c>
      <c r="M25" s="5">
        <f>VLOOKUP($B25,'Raw data'!$A$3:$N$199, 13)</f>
        <v>13585.7</v>
      </c>
      <c r="N25" s="5">
        <f t="shared" si="4"/>
        <v>-21.199999999998909</v>
      </c>
      <c r="O25" s="6">
        <f t="shared" si="5"/>
        <v>-1.5580330567578882E-3</v>
      </c>
    </row>
    <row r="28" spans="1:15" x14ac:dyDescent="0.2">
      <c r="A28" s="2" t="s">
        <v>419</v>
      </c>
      <c r="B28" s="2" t="str">
        <f>B5</f>
        <v>Total</v>
      </c>
      <c r="C28" s="5">
        <f>SUM(C30:C48)</f>
        <v>631564.99999999977</v>
      </c>
      <c r="E28" s="5">
        <f>SUM(E30:E48)</f>
        <v>631566.39999999979</v>
      </c>
      <c r="F28" s="5">
        <f>E28-$C28</f>
        <v>1.4000000000232831</v>
      </c>
      <c r="G28" s="6">
        <f>F28/$C28</f>
        <v>2.2167156191734557E-6</v>
      </c>
      <c r="I28" s="5">
        <f>SUM(I30:I48)</f>
        <v>631560.89999999991</v>
      </c>
      <c r="J28" s="5">
        <f>I28-$C28</f>
        <v>-4.0999999998603016</v>
      </c>
      <c r="K28" s="6">
        <f>J28/$C28</f>
        <v>-6.4918100272502486E-6</v>
      </c>
      <c r="M28" s="5">
        <f>SUM(M30:M48)</f>
        <v>631498.99999999988</v>
      </c>
      <c r="N28" s="5">
        <f>M28-$C28</f>
        <v>-65.999999999883585</v>
      </c>
      <c r="O28" s="6">
        <f>N28/$C28</f>
        <v>-1.0450230775911206E-4</v>
      </c>
    </row>
    <row r="30" spans="1:15" x14ac:dyDescent="0.2">
      <c r="B30" s="2" t="str">
        <f t="shared" ref="B30:B48" si="6">B7</f>
        <v>Allegany, NY</v>
      </c>
      <c r="C30" s="5">
        <f>VLOOKUP($B30,'Raw data'!$A$3:$N$199, 5)</f>
        <v>6094.2</v>
      </c>
      <c r="D30" s="5"/>
      <c r="E30" s="5">
        <f>VLOOKUP($B30,'Raw data'!$A$3:$N$199, 8)</f>
        <v>6094.1</v>
      </c>
      <c r="F30" s="5">
        <f>E30-$C30</f>
        <v>-9.9999999999454303E-2</v>
      </c>
      <c r="G30" s="6">
        <f>F30/$C30</f>
        <v>-1.6409044665330037E-5</v>
      </c>
      <c r="I30" s="5">
        <f>VLOOKUP($B30,'Raw data'!$A$3:$N$199, 11)</f>
        <v>6094.2</v>
      </c>
      <c r="J30" s="5">
        <f>I30-$C30</f>
        <v>0</v>
      </c>
      <c r="K30" s="6">
        <f>J30/$C30</f>
        <v>0</v>
      </c>
      <c r="M30" s="5">
        <f>VLOOKUP($B30,'Raw data'!$A$3:$N$199, 14)</f>
        <v>6094.2</v>
      </c>
      <c r="N30" s="5">
        <f>M30-$C30</f>
        <v>0</v>
      </c>
      <c r="O30" s="6">
        <f>N30/$C30</f>
        <v>0</v>
      </c>
    </row>
    <row r="31" spans="1:15" x14ac:dyDescent="0.2">
      <c r="B31" s="2" t="str">
        <f t="shared" si="6"/>
        <v>Broome, NY</v>
      </c>
      <c r="C31" s="5">
        <f>VLOOKUP($B31,'Raw data'!$A$3:$N$199, 5)</f>
        <v>141684</v>
      </c>
      <c r="D31" s="5"/>
      <c r="E31" s="5">
        <f>VLOOKUP($B31,'Raw data'!$A$3:$N$199, 8)</f>
        <v>141684.4</v>
      </c>
      <c r="F31" s="5">
        <f t="shared" ref="F31:F48" si="7">E31-$C31</f>
        <v>0.39999999999417923</v>
      </c>
      <c r="G31" s="6">
        <f t="shared" ref="G31:G48" si="8">F31/$C31</f>
        <v>2.8231839868593434E-6</v>
      </c>
      <c r="I31" s="5">
        <f>VLOOKUP($B31,'Raw data'!$A$3:$N$199, 11)</f>
        <v>141681.70000000001</v>
      </c>
      <c r="J31" s="5">
        <f t="shared" ref="J31:J48" si="9">I31-$C31</f>
        <v>-2.2999999999883585</v>
      </c>
      <c r="K31" s="6">
        <f t="shared" ref="K31:K48" si="10">J31/$C31</f>
        <v>-1.6233307924595285E-5</v>
      </c>
      <c r="M31" s="5">
        <f>VLOOKUP($B31,'Raw data'!$A$3:$N$199, 14)</f>
        <v>141683.6</v>
      </c>
      <c r="N31" s="5">
        <f t="shared" ref="N31:N48" si="11">M31-$C31</f>
        <v>-0.39999999999417923</v>
      </c>
      <c r="O31" s="6">
        <f t="shared" ref="O31:O48" si="12">N31/$C31</f>
        <v>-2.8231839868593434E-6</v>
      </c>
    </row>
    <row r="32" spans="1:15" x14ac:dyDescent="0.2">
      <c r="B32" s="2" t="str">
        <f t="shared" si="6"/>
        <v>Chemung, NY</v>
      </c>
      <c r="C32" s="5">
        <f>VLOOKUP($B32,'Raw data'!$A$3:$N$199, 5)</f>
        <v>52627.9</v>
      </c>
      <c r="D32" s="5"/>
      <c r="E32" s="5">
        <f>VLOOKUP($B32,'Raw data'!$A$3:$N$199, 8)</f>
        <v>52627.9</v>
      </c>
      <c r="F32" s="5">
        <f t="shared" si="7"/>
        <v>0</v>
      </c>
      <c r="G32" s="6">
        <f t="shared" si="8"/>
        <v>0</v>
      </c>
      <c r="I32" s="5">
        <f>VLOOKUP($B32,'Raw data'!$A$3:$N$199, 11)</f>
        <v>52627.9</v>
      </c>
      <c r="J32" s="5">
        <f t="shared" si="9"/>
        <v>0</v>
      </c>
      <c r="K32" s="6">
        <f t="shared" si="10"/>
        <v>0</v>
      </c>
      <c r="M32" s="5">
        <f>VLOOKUP($B32,'Raw data'!$A$3:$N$199, 14)</f>
        <v>52627.9</v>
      </c>
      <c r="N32" s="5">
        <f t="shared" si="11"/>
        <v>0</v>
      </c>
      <c r="O32" s="6">
        <f t="shared" si="12"/>
        <v>0</v>
      </c>
    </row>
    <row r="33" spans="2:15" x14ac:dyDescent="0.2">
      <c r="B33" s="2" t="str">
        <f t="shared" si="6"/>
        <v>Chenango, NY</v>
      </c>
      <c r="C33" s="5">
        <f>VLOOKUP($B33,'Raw data'!$A$3:$N$199, 5)</f>
        <v>68529.5</v>
      </c>
      <c r="D33" s="5"/>
      <c r="E33" s="5">
        <f>VLOOKUP($B33,'Raw data'!$A$3:$N$199, 8)</f>
        <v>68529.5</v>
      </c>
      <c r="F33" s="5">
        <f t="shared" si="7"/>
        <v>0</v>
      </c>
      <c r="G33" s="6">
        <f t="shared" si="8"/>
        <v>0</v>
      </c>
      <c r="I33" s="5">
        <f>VLOOKUP($B33,'Raw data'!$A$3:$N$199, 11)</f>
        <v>68529.5</v>
      </c>
      <c r="J33" s="5">
        <f t="shared" si="9"/>
        <v>0</v>
      </c>
      <c r="K33" s="6">
        <f t="shared" si="10"/>
        <v>0</v>
      </c>
      <c r="M33" s="5">
        <f>VLOOKUP($B33,'Raw data'!$A$3:$N$199, 14)</f>
        <v>68529.5</v>
      </c>
      <c r="N33" s="5">
        <f t="shared" si="11"/>
        <v>0</v>
      </c>
      <c r="O33" s="6">
        <f t="shared" si="12"/>
        <v>0</v>
      </c>
    </row>
    <row r="34" spans="2:15" x14ac:dyDescent="0.2">
      <c r="B34" s="2" t="str">
        <f t="shared" si="6"/>
        <v>Cortland, NY</v>
      </c>
      <c r="C34" s="5">
        <f>VLOOKUP($B34,'Raw data'!$A$3:$N$199, 5)</f>
        <v>48275.199999999997</v>
      </c>
      <c r="D34" s="5"/>
      <c r="E34" s="5">
        <f>VLOOKUP($B34,'Raw data'!$A$3:$N$199, 8)</f>
        <v>48275.199999999997</v>
      </c>
      <c r="F34" s="5">
        <f t="shared" si="7"/>
        <v>0</v>
      </c>
      <c r="G34" s="6">
        <f t="shared" si="8"/>
        <v>0</v>
      </c>
      <c r="I34" s="5">
        <f>VLOOKUP($B34,'Raw data'!$A$3:$N$199, 11)</f>
        <v>48273.9</v>
      </c>
      <c r="J34" s="5">
        <f t="shared" si="9"/>
        <v>-1.2999999999956344</v>
      </c>
      <c r="K34" s="6">
        <f t="shared" si="10"/>
        <v>-2.6928940739668287E-5</v>
      </c>
      <c r="M34" s="5">
        <f>VLOOKUP($B34,'Raw data'!$A$3:$N$199, 14)</f>
        <v>48282.5</v>
      </c>
      <c r="N34" s="5">
        <f t="shared" si="11"/>
        <v>7.3000000000029104</v>
      </c>
      <c r="O34" s="6">
        <f t="shared" si="12"/>
        <v>1.5121635953870539E-4</v>
      </c>
    </row>
    <row r="35" spans="2:15" x14ac:dyDescent="0.2">
      <c r="B35" s="2" t="str">
        <f t="shared" si="6"/>
        <v>Delaware, NY</v>
      </c>
      <c r="C35" s="5">
        <f>VLOOKUP($B35,'Raw data'!$A$3:$N$199, 5)</f>
        <v>20271.599999999999</v>
      </c>
      <c r="D35" s="5"/>
      <c r="E35" s="5">
        <f>VLOOKUP($B35,'Raw data'!$A$3:$N$199, 8)</f>
        <v>20271.599999999999</v>
      </c>
      <c r="F35" s="5">
        <f t="shared" si="7"/>
        <v>0</v>
      </c>
      <c r="G35" s="6">
        <f t="shared" si="8"/>
        <v>0</v>
      </c>
      <c r="I35" s="5">
        <f>VLOOKUP($B35,'Raw data'!$A$3:$N$199, 11)</f>
        <v>20271.599999999999</v>
      </c>
      <c r="J35" s="5">
        <f t="shared" si="9"/>
        <v>0</v>
      </c>
      <c r="K35" s="6">
        <f t="shared" si="10"/>
        <v>0</v>
      </c>
      <c r="M35" s="5">
        <f>VLOOKUP($B35,'Raw data'!$A$3:$N$199, 14)</f>
        <v>20271.599999999999</v>
      </c>
      <c r="N35" s="5">
        <f t="shared" si="11"/>
        <v>0</v>
      </c>
      <c r="O35" s="6">
        <f t="shared" si="12"/>
        <v>0</v>
      </c>
    </row>
    <row r="36" spans="2:15" x14ac:dyDescent="0.2">
      <c r="B36" s="2" t="str">
        <f t="shared" si="6"/>
        <v>Herkimer, NY</v>
      </c>
      <c r="C36" s="5">
        <f>VLOOKUP($B36,'Raw data'!$A$3:$N$199, 5)</f>
        <v>8898</v>
      </c>
      <c r="D36" s="5"/>
      <c r="E36" s="5">
        <f>VLOOKUP($B36,'Raw data'!$A$3:$N$199, 8)</f>
        <v>8898</v>
      </c>
      <c r="F36" s="5">
        <f t="shared" si="7"/>
        <v>0</v>
      </c>
      <c r="G36" s="6">
        <f t="shared" si="8"/>
        <v>0</v>
      </c>
      <c r="I36" s="5">
        <f>VLOOKUP($B36,'Raw data'!$A$3:$N$199, 11)</f>
        <v>8898</v>
      </c>
      <c r="J36" s="5">
        <f t="shared" si="9"/>
        <v>0</v>
      </c>
      <c r="K36" s="6">
        <f t="shared" si="10"/>
        <v>0</v>
      </c>
      <c r="M36" s="5">
        <f>VLOOKUP($B36,'Raw data'!$A$3:$N$199, 14)</f>
        <v>8898</v>
      </c>
      <c r="N36" s="5">
        <f t="shared" si="11"/>
        <v>0</v>
      </c>
      <c r="O36" s="6">
        <f t="shared" si="12"/>
        <v>0</v>
      </c>
    </row>
    <row r="37" spans="2:15" x14ac:dyDescent="0.2">
      <c r="B37" s="2" t="str">
        <f t="shared" si="6"/>
        <v>Livingston, NY</v>
      </c>
      <c r="C37" s="5">
        <f>VLOOKUP($B37,'Raw data'!$A$3:$N$199, 5)</f>
        <v>1601.8</v>
      </c>
      <c r="D37" s="5"/>
      <c r="E37" s="5">
        <f>VLOOKUP($B37,'Raw data'!$A$3:$N$199, 8)</f>
        <v>1601.8</v>
      </c>
      <c r="F37" s="5">
        <f t="shared" si="7"/>
        <v>0</v>
      </c>
      <c r="G37" s="6">
        <f t="shared" si="8"/>
        <v>0</v>
      </c>
      <c r="I37" s="5">
        <f>VLOOKUP($B37,'Raw data'!$A$3:$N$199, 11)</f>
        <v>1601.8</v>
      </c>
      <c r="J37" s="5">
        <f t="shared" si="9"/>
        <v>0</v>
      </c>
      <c r="K37" s="6">
        <f t="shared" si="10"/>
        <v>0</v>
      </c>
      <c r="M37" s="5">
        <f>VLOOKUP($B37,'Raw data'!$A$3:$N$199, 14)</f>
        <v>1601.8</v>
      </c>
      <c r="N37" s="5">
        <f t="shared" si="11"/>
        <v>0</v>
      </c>
      <c r="O37" s="6">
        <f t="shared" si="12"/>
        <v>0</v>
      </c>
    </row>
    <row r="38" spans="2:15" x14ac:dyDescent="0.2">
      <c r="B38" s="2" t="str">
        <f t="shared" si="6"/>
        <v>Madison, NY</v>
      </c>
      <c r="C38" s="5">
        <f>VLOOKUP($B38,'Raw data'!$A$3:$N$199, 5)</f>
        <v>17313.599999999999</v>
      </c>
      <c r="D38" s="5"/>
      <c r="E38" s="5">
        <f>VLOOKUP($B38,'Raw data'!$A$3:$N$199, 8)</f>
        <v>17311.2</v>
      </c>
      <c r="F38" s="5">
        <f t="shared" si="7"/>
        <v>-2.3999999999978172</v>
      </c>
      <c r="G38" s="6">
        <f t="shared" si="8"/>
        <v>-1.3861935126131003E-4</v>
      </c>
      <c r="I38" s="5">
        <f>VLOOKUP($B38,'Raw data'!$A$3:$N$199, 11)</f>
        <v>17319.2</v>
      </c>
      <c r="J38" s="5">
        <f t="shared" si="9"/>
        <v>5.6000000000021828</v>
      </c>
      <c r="K38" s="6">
        <f t="shared" si="10"/>
        <v>3.2344515294347701E-4</v>
      </c>
      <c r="M38" s="5">
        <f>VLOOKUP($B38,'Raw data'!$A$3:$N$199, 14)</f>
        <v>17256.5</v>
      </c>
      <c r="N38" s="5">
        <f t="shared" si="11"/>
        <v>-57.099999999998545</v>
      </c>
      <c r="O38" s="6">
        <f t="shared" si="12"/>
        <v>-3.2979853987615835E-3</v>
      </c>
    </row>
    <row r="39" spans="2:15" x14ac:dyDescent="0.2">
      <c r="B39" s="2" t="str">
        <f t="shared" si="6"/>
        <v>Oneida, NY</v>
      </c>
      <c r="C39" s="5">
        <f>VLOOKUP($B39,'Raw data'!$A$3:$N$199, 5)</f>
        <v>2996.6</v>
      </c>
      <c r="D39" s="5"/>
      <c r="E39" s="5">
        <f>VLOOKUP($B39,'Raw data'!$A$3:$N$199, 8)</f>
        <v>2996.6</v>
      </c>
      <c r="F39" s="5">
        <f t="shared" si="7"/>
        <v>0</v>
      </c>
      <c r="G39" s="6">
        <f t="shared" si="8"/>
        <v>0</v>
      </c>
      <c r="I39" s="5">
        <f>VLOOKUP($B39,'Raw data'!$A$3:$N$199, 11)</f>
        <v>2996.6</v>
      </c>
      <c r="J39" s="5">
        <f t="shared" si="9"/>
        <v>0</v>
      </c>
      <c r="K39" s="6">
        <f t="shared" si="10"/>
        <v>0</v>
      </c>
      <c r="M39" s="5">
        <f>VLOOKUP($B39,'Raw data'!$A$3:$N$199, 14)</f>
        <v>2996.6</v>
      </c>
      <c r="N39" s="5">
        <f t="shared" si="11"/>
        <v>0</v>
      </c>
      <c r="O39" s="6">
        <f t="shared" si="12"/>
        <v>0</v>
      </c>
    </row>
    <row r="40" spans="2:15" x14ac:dyDescent="0.2">
      <c r="B40" s="2" t="str">
        <f t="shared" si="6"/>
        <v>Onondaga, NY</v>
      </c>
      <c r="C40" s="5">
        <f>VLOOKUP($B40,'Raw data'!$A$3:$N$199, 5)</f>
        <v>4326.1000000000004</v>
      </c>
      <c r="D40" s="5"/>
      <c r="E40" s="5">
        <f>VLOOKUP($B40,'Raw data'!$A$3:$N$199, 8)</f>
        <v>4326.3</v>
      </c>
      <c r="F40" s="5">
        <f t="shared" si="7"/>
        <v>0.1999999999998181</v>
      </c>
      <c r="G40" s="6">
        <f t="shared" si="8"/>
        <v>4.6231016388853258E-5</v>
      </c>
      <c r="I40" s="5">
        <f>VLOOKUP($B40,'Raw data'!$A$3:$N$199, 11)</f>
        <v>4326</v>
      </c>
      <c r="J40" s="5">
        <f t="shared" si="9"/>
        <v>-0.1000000000003638</v>
      </c>
      <c r="K40" s="6">
        <f t="shared" si="10"/>
        <v>-2.3115508194531746E-5</v>
      </c>
      <c r="M40" s="5">
        <f>VLOOKUP($B40,'Raw data'!$A$3:$N$199, 14)</f>
        <v>4321.6000000000004</v>
      </c>
      <c r="N40" s="5">
        <f t="shared" si="11"/>
        <v>-4.5</v>
      </c>
      <c r="O40" s="6">
        <f t="shared" si="12"/>
        <v>-1.0401978687501444E-3</v>
      </c>
    </row>
    <row r="41" spans="2:15" x14ac:dyDescent="0.2">
      <c r="B41" s="2" t="str">
        <f t="shared" si="6"/>
        <v>Ontario, NY</v>
      </c>
      <c r="C41" s="5">
        <f>VLOOKUP($B41,'Raw data'!$A$3:$N$199, 5)</f>
        <v>93.5</v>
      </c>
      <c r="D41" s="5"/>
      <c r="E41" s="5">
        <f>VLOOKUP($B41,'Raw data'!$A$3:$N$199, 8)</f>
        <v>93.5</v>
      </c>
      <c r="F41" s="5">
        <f t="shared" si="7"/>
        <v>0</v>
      </c>
      <c r="G41" s="6">
        <f t="shared" si="8"/>
        <v>0</v>
      </c>
      <c r="I41" s="5">
        <f>VLOOKUP($B41,'Raw data'!$A$3:$N$199, 11)</f>
        <v>93.5</v>
      </c>
      <c r="J41" s="5">
        <f t="shared" si="9"/>
        <v>0</v>
      </c>
      <c r="K41" s="6">
        <f t="shared" si="10"/>
        <v>0</v>
      </c>
      <c r="M41" s="5">
        <f>VLOOKUP($B41,'Raw data'!$A$3:$N$199, 14)</f>
        <v>93.4</v>
      </c>
      <c r="N41" s="5">
        <f t="shared" si="11"/>
        <v>-9.9999999999994316E-2</v>
      </c>
      <c r="O41" s="6">
        <f t="shared" si="12"/>
        <v>-1.0695187165774794E-3</v>
      </c>
    </row>
    <row r="42" spans="2:15" x14ac:dyDescent="0.2">
      <c r="B42" s="2" t="str">
        <f t="shared" si="6"/>
        <v>Otsego, NY</v>
      </c>
      <c r="C42" s="5">
        <f>VLOOKUP($B42,'Raw data'!$A$3:$N$199, 5)</f>
        <v>65155.199999999997</v>
      </c>
      <c r="D42" s="5"/>
      <c r="E42" s="5">
        <f>VLOOKUP($B42,'Raw data'!$A$3:$N$199, 8)</f>
        <v>65158.3</v>
      </c>
      <c r="F42" s="5">
        <f t="shared" si="7"/>
        <v>3.1000000000058208</v>
      </c>
      <c r="G42" s="6">
        <f t="shared" si="8"/>
        <v>4.7578704385925006E-5</v>
      </c>
      <c r="I42" s="5">
        <f>VLOOKUP($B42,'Raw data'!$A$3:$N$199, 11)</f>
        <v>65149.4</v>
      </c>
      <c r="J42" s="5">
        <f t="shared" si="9"/>
        <v>-5.7999999999956344</v>
      </c>
      <c r="K42" s="6">
        <f t="shared" si="10"/>
        <v>-8.9018221108915865E-5</v>
      </c>
      <c r="M42" s="5">
        <f>VLOOKUP($B42,'Raw data'!$A$3:$N$199, 14)</f>
        <v>65146.7</v>
      </c>
      <c r="N42" s="5">
        <f t="shared" si="11"/>
        <v>-8.5</v>
      </c>
      <c r="O42" s="6">
        <f t="shared" si="12"/>
        <v>-1.3045773783213006E-4</v>
      </c>
    </row>
    <row r="43" spans="2:15" x14ac:dyDescent="0.2">
      <c r="B43" s="2" t="str">
        <f t="shared" si="6"/>
        <v>Schoharie, NY</v>
      </c>
      <c r="C43" s="5">
        <f>VLOOKUP($B43,'Raw data'!$A$3:$N$199, 5)</f>
        <v>2196.1999999999998</v>
      </c>
      <c r="D43" s="5"/>
      <c r="E43" s="5">
        <f>VLOOKUP($B43,'Raw data'!$A$3:$N$199, 8)</f>
        <v>2196.3000000000002</v>
      </c>
      <c r="F43" s="5">
        <f t="shared" si="7"/>
        <v>0.1000000000003638</v>
      </c>
      <c r="G43" s="6">
        <f t="shared" si="8"/>
        <v>4.5533193698371645E-5</v>
      </c>
      <c r="I43" s="5">
        <f>VLOOKUP($B43,'Raw data'!$A$3:$N$199, 11)</f>
        <v>2196.3000000000002</v>
      </c>
      <c r="J43" s="5">
        <f t="shared" si="9"/>
        <v>0.1000000000003638</v>
      </c>
      <c r="K43" s="6">
        <f t="shared" si="10"/>
        <v>4.5533193698371645E-5</v>
      </c>
      <c r="M43" s="5">
        <f>VLOOKUP($B43,'Raw data'!$A$3:$N$199, 14)</f>
        <v>2196</v>
      </c>
      <c r="N43" s="5">
        <f t="shared" si="11"/>
        <v>-0.1999999999998181</v>
      </c>
      <c r="O43" s="6">
        <f t="shared" si="12"/>
        <v>-9.1066387396329166E-5</v>
      </c>
    </row>
    <row r="44" spans="2:15" x14ac:dyDescent="0.2">
      <c r="B44" s="2" t="str">
        <f t="shared" si="6"/>
        <v>Schuyler, NY</v>
      </c>
      <c r="C44" s="5">
        <f>VLOOKUP($B44,'Raw data'!$A$3:$N$199, 5)</f>
        <v>7257.1</v>
      </c>
      <c r="D44" s="5"/>
      <c r="E44" s="5">
        <f>VLOOKUP($B44,'Raw data'!$A$3:$N$199, 8)</f>
        <v>7257.1</v>
      </c>
      <c r="F44" s="5">
        <f t="shared" si="7"/>
        <v>0</v>
      </c>
      <c r="G44" s="6">
        <f t="shared" si="8"/>
        <v>0</v>
      </c>
      <c r="I44" s="5">
        <f>VLOOKUP($B44,'Raw data'!$A$3:$N$199, 11)</f>
        <v>7257.1</v>
      </c>
      <c r="J44" s="5">
        <f t="shared" si="9"/>
        <v>0</v>
      </c>
      <c r="K44" s="6">
        <f t="shared" si="10"/>
        <v>0</v>
      </c>
      <c r="M44" s="5">
        <f>VLOOKUP($B44,'Raw data'!$A$3:$N$199, 14)</f>
        <v>7257.1</v>
      </c>
      <c r="N44" s="5">
        <f t="shared" si="11"/>
        <v>0</v>
      </c>
      <c r="O44" s="6">
        <f t="shared" si="12"/>
        <v>0</v>
      </c>
    </row>
    <row r="45" spans="2:15" x14ac:dyDescent="0.2">
      <c r="B45" s="2" t="str">
        <f t="shared" si="6"/>
        <v>Steuben, NY</v>
      </c>
      <c r="C45" s="5">
        <f>VLOOKUP($B45,'Raw data'!$A$3:$N$199, 5)</f>
        <v>118049.5</v>
      </c>
      <c r="D45" s="5"/>
      <c r="E45" s="5">
        <f>VLOOKUP($B45,'Raw data'!$A$3:$N$199, 8)</f>
        <v>118049.5</v>
      </c>
      <c r="F45" s="5">
        <f t="shared" si="7"/>
        <v>0</v>
      </c>
      <c r="G45" s="6">
        <f t="shared" si="8"/>
        <v>0</v>
      </c>
      <c r="I45" s="5">
        <f>VLOOKUP($B45,'Raw data'!$A$3:$N$199, 11)</f>
        <v>118049.5</v>
      </c>
      <c r="J45" s="5">
        <f t="shared" si="9"/>
        <v>0</v>
      </c>
      <c r="K45" s="6">
        <f t="shared" si="10"/>
        <v>0</v>
      </c>
      <c r="M45" s="5">
        <f>VLOOKUP($B45,'Raw data'!$A$3:$N$199, 14)</f>
        <v>118049.5</v>
      </c>
      <c r="N45" s="5">
        <f t="shared" si="11"/>
        <v>0</v>
      </c>
      <c r="O45" s="6">
        <f t="shared" si="12"/>
        <v>0</v>
      </c>
    </row>
    <row r="46" spans="2:15" x14ac:dyDescent="0.2">
      <c r="B46" s="2" t="str">
        <f t="shared" si="6"/>
        <v>Tioga, NY</v>
      </c>
      <c r="C46" s="5">
        <f>VLOOKUP($B46,'Raw data'!$A$3:$N$199, 5)</f>
        <v>58801.2</v>
      </c>
      <c r="D46" s="5"/>
      <c r="E46" s="5">
        <f>VLOOKUP($B46,'Raw data'!$A$3:$N$199, 8)</f>
        <v>58801.2</v>
      </c>
      <c r="F46" s="5">
        <f t="shared" si="7"/>
        <v>0</v>
      </c>
      <c r="G46" s="6">
        <f t="shared" si="8"/>
        <v>0</v>
      </c>
      <c r="I46" s="5">
        <f>VLOOKUP($B46,'Raw data'!$A$3:$N$199, 11)</f>
        <v>58801.2</v>
      </c>
      <c r="J46" s="5">
        <f t="shared" si="9"/>
        <v>0</v>
      </c>
      <c r="K46" s="6">
        <f t="shared" si="10"/>
        <v>0</v>
      </c>
      <c r="M46" s="5">
        <f>VLOOKUP($B46,'Raw data'!$A$3:$N$199, 14)</f>
        <v>58801.2</v>
      </c>
      <c r="N46" s="5">
        <f t="shared" si="11"/>
        <v>0</v>
      </c>
      <c r="O46" s="6">
        <f t="shared" si="12"/>
        <v>0</v>
      </c>
    </row>
    <row r="47" spans="2:15" x14ac:dyDescent="0.2">
      <c r="B47" s="2" t="str">
        <f t="shared" si="6"/>
        <v>Tompkins, NY</v>
      </c>
      <c r="C47" s="5">
        <f>VLOOKUP($B47,'Raw data'!$A$3:$N$199, 5)</f>
        <v>6412.2</v>
      </c>
      <c r="D47" s="5"/>
      <c r="E47" s="5">
        <f>VLOOKUP($B47,'Raw data'!$A$3:$N$199, 8)</f>
        <v>6412.2</v>
      </c>
      <c r="F47" s="5">
        <f t="shared" si="7"/>
        <v>0</v>
      </c>
      <c r="G47" s="6">
        <f t="shared" si="8"/>
        <v>0</v>
      </c>
      <c r="I47" s="5">
        <f>VLOOKUP($B47,'Raw data'!$A$3:$N$199, 11)</f>
        <v>6412.2</v>
      </c>
      <c r="J47" s="5">
        <f t="shared" si="9"/>
        <v>0</v>
      </c>
      <c r="K47" s="6">
        <f t="shared" si="10"/>
        <v>0</v>
      </c>
      <c r="M47" s="5">
        <f>VLOOKUP($B47,'Raw data'!$A$3:$N$199, 14)</f>
        <v>6412.2</v>
      </c>
      <c r="N47" s="5">
        <f t="shared" si="11"/>
        <v>0</v>
      </c>
      <c r="O47" s="6">
        <f t="shared" si="12"/>
        <v>0</v>
      </c>
    </row>
    <row r="48" spans="2:15" x14ac:dyDescent="0.2">
      <c r="B48" s="2" t="str">
        <f t="shared" si="6"/>
        <v>Yates, NY</v>
      </c>
      <c r="C48" s="5">
        <f>VLOOKUP($B48,'Raw data'!$A$3:$N$199, 5)</f>
        <v>981.6</v>
      </c>
      <c r="D48" s="5"/>
      <c r="E48" s="5">
        <f>VLOOKUP($B48,'Raw data'!$A$3:$N$199, 8)</f>
        <v>981.7</v>
      </c>
      <c r="F48" s="5">
        <f t="shared" si="7"/>
        <v>0.10000000000002274</v>
      </c>
      <c r="G48" s="6">
        <f t="shared" si="8"/>
        <v>1.0187449062757002E-4</v>
      </c>
      <c r="I48" s="5">
        <f>VLOOKUP($B48,'Raw data'!$A$3:$N$199, 11)</f>
        <v>981.3</v>
      </c>
      <c r="J48" s="5">
        <f t="shared" si="9"/>
        <v>-0.30000000000006821</v>
      </c>
      <c r="K48" s="6">
        <f t="shared" si="10"/>
        <v>-3.0562347188271008E-4</v>
      </c>
      <c r="M48" s="5">
        <f>VLOOKUP($B48,'Raw data'!$A$3:$N$199, 14)</f>
        <v>979.1</v>
      </c>
      <c r="N48" s="5">
        <f t="shared" si="11"/>
        <v>-2.5</v>
      </c>
      <c r="O48" s="6">
        <f t="shared" si="12"/>
        <v>-2.5468622656886716E-3</v>
      </c>
    </row>
  </sheetData>
  <mergeCells count="3">
    <mergeCell ref="E3:G3"/>
    <mergeCell ref="I3:K3"/>
    <mergeCell ref="M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213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3"/>
      <c r="I4" s="4" t="s">
        <v>207</v>
      </c>
      <c r="J4" s="4" t="s">
        <v>209</v>
      </c>
      <c r="K4" s="4" t="s">
        <v>208</v>
      </c>
      <c r="L4" s="3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SUM(C7:C49)</f>
        <v>108831074.89999999</v>
      </c>
      <c r="E5" s="5">
        <f>SUM(E7:E49)</f>
        <v>108754852.90000002</v>
      </c>
      <c r="F5" s="5">
        <f>E5-$C5</f>
        <v>-76221.999999970198</v>
      </c>
      <c r="G5" s="6">
        <f>F5/$C5</f>
        <v>-7.0036981689289746E-4</v>
      </c>
      <c r="I5" s="5">
        <f>SUM(I7:I49)</f>
        <v>108694445.90000004</v>
      </c>
      <c r="J5" s="5">
        <f>I5-$C5</f>
        <v>-136628.9999999553</v>
      </c>
      <c r="K5" s="6">
        <f>J5/$C5</f>
        <v>-1.2554226825885674E-3</v>
      </c>
      <c r="M5" s="5">
        <f>SUM(M7:M49)</f>
        <v>109143853.40000001</v>
      </c>
      <c r="N5" s="5">
        <f>M5-$C5</f>
        <v>312778.5000000149</v>
      </c>
      <c r="O5" s="6">
        <f>N5/$C5</f>
        <v>2.8739815377860881E-3</v>
      </c>
    </row>
    <row r="7" spans="1:15" x14ac:dyDescent="0.2">
      <c r="B7" s="2" t="s">
        <v>265</v>
      </c>
      <c r="C7" s="5">
        <f>VLOOKUP($B7,'Raw data'!$A$3:$N$199, 4)</f>
        <v>2909787.3</v>
      </c>
      <c r="D7" s="5"/>
      <c r="E7" s="5">
        <f>VLOOKUP($B7,'Raw data'!$A$3:$N$199, 7)</f>
        <v>2908690.3</v>
      </c>
      <c r="F7" s="5">
        <f>E7-$C7</f>
        <v>-1097</v>
      </c>
      <c r="G7" s="6">
        <f>F7/$C7</f>
        <v>-3.7700350125247989E-4</v>
      </c>
      <c r="I7" s="5">
        <f>VLOOKUP($B7,'Raw data'!$A$3:$N$199, 10)</f>
        <v>2908329.5</v>
      </c>
      <c r="J7" s="5">
        <f>I7-$C7</f>
        <v>-1457.7999999998137</v>
      </c>
      <c r="K7" s="6">
        <f>J7/$C7</f>
        <v>-5.0099881871084316E-4</v>
      </c>
      <c r="M7" s="5">
        <f>VLOOKUP($B7,'Raw data'!$A$3:$N$199, 13)</f>
        <v>2917166.2</v>
      </c>
      <c r="N7" s="5">
        <f>M7-$C7</f>
        <v>7378.9000000003725</v>
      </c>
      <c r="O7" s="6">
        <f>N7/$C7</f>
        <v>2.5358898225998762E-3</v>
      </c>
    </row>
    <row r="8" spans="1:15" x14ac:dyDescent="0.2">
      <c r="B8" s="2" t="s">
        <v>266</v>
      </c>
      <c r="C8" s="5">
        <f>VLOOKUP($B8,'Raw data'!$A$3:$N$199, 4)</f>
        <v>2603314.2000000002</v>
      </c>
      <c r="D8" s="5"/>
      <c r="E8" s="5">
        <f>VLOOKUP($B8,'Raw data'!$A$3:$N$199, 7)</f>
        <v>2602699</v>
      </c>
      <c r="F8" s="5">
        <f t="shared" ref="F8:F49" si="0">E8-$C8</f>
        <v>-615.20000000018626</v>
      </c>
      <c r="G8" s="6">
        <f t="shared" ref="G8:G49" si="1">F8/$C8</f>
        <v>-2.3631415677761303E-4</v>
      </c>
      <c r="I8" s="5">
        <f>VLOOKUP($B8,'Raw data'!$A$3:$N$199, 10)</f>
        <v>2602204.7999999998</v>
      </c>
      <c r="J8" s="5">
        <f t="shared" ref="J8:J49" si="2">I8-$C8</f>
        <v>-1109.4000000003725</v>
      </c>
      <c r="K8" s="6">
        <f t="shared" ref="K8:K49" si="3">J8/$C8</f>
        <v>-4.2614909871438971E-4</v>
      </c>
      <c r="M8" s="5">
        <f>VLOOKUP($B8,'Raw data'!$A$3:$N$199, 13)</f>
        <v>2604313.6000000001</v>
      </c>
      <c r="N8" s="5">
        <f t="shared" ref="N8:N49" si="4">M8-$C8</f>
        <v>999.39999999990687</v>
      </c>
      <c r="O8" s="6">
        <f t="shared" ref="O8:O49" si="5">N8/$C8</f>
        <v>3.8389526704072323E-4</v>
      </c>
    </row>
    <row r="9" spans="1:15" x14ac:dyDescent="0.2">
      <c r="B9" s="2" t="s">
        <v>267</v>
      </c>
      <c r="C9" s="5">
        <f>VLOOKUP($B9,'Raw data'!$A$3:$N$199, 4)</f>
        <v>1038420.3</v>
      </c>
      <c r="D9" s="5"/>
      <c r="E9" s="5">
        <f>VLOOKUP($B9,'Raw data'!$A$3:$N$199, 7)</f>
        <v>1038036.8</v>
      </c>
      <c r="F9" s="5">
        <f t="shared" si="0"/>
        <v>-383.5</v>
      </c>
      <c r="G9" s="6">
        <f t="shared" si="1"/>
        <v>-3.693109620449446E-4</v>
      </c>
      <c r="I9" s="5">
        <f>VLOOKUP($B9,'Raw data'!$A$3:$N$199, 10)</f>
        <v>1043959.9</v>
      </c>
      <c r="J9" s="5">
        <f t="shared" si="2"/>
        <v>5539.5999999999767</v>
      </c>
      <c r="K9" s="6">
        <f t="shared" si="3"/>
        <v>5.3346414741699258E-3</v>
      </c>
      <c r="M9" s="5">
        <f>VLOOKUP($B9,'Raw data'!$A$3:$N$199, 13)</f>
        <v>1045030.1</v>
      </c>
      <c r="N9" s="5">
        <f t="shared" si="4"/>
        <v>6609.7999999999302</v>
      </c>
      <c r="O9" s="6">
        <f t="shared" si="5"/>
        <v>6.3652453635584067E-3</v>
      </c>
    </row>
    <row r="10" spans="1:15" x14ac:dyDescent="0.2">
      <c r="B10" s="2" t="s">
        <v>268</v>
      </c>
      <c r="C10" s="5">
        <f>VLOOKUP($B10,'Raw data'!$A$3:$N$199, 4)</f>
        <v>2600015.7999999998</v>
      </c>
      <c r="D10" s="5"/>
      <c r="E10" s="5">
        <f>VLOOKUP($B10,'Raw data'!$A$3:$N$199, 7)</f>
        <v>2598072.4</v>
      </c>
      <c r="F10" s="5">
        <f t="shared" si="0"/>
        <v>-1943.3999999999069</v>
      </c>
      <c r="G10" s="6">
        <f t="shared" si="1"/>
        <v>-7.4745699622283336E-4</v>
      </c>
      <c r="I10" s="5">
        <f>VLOOKUP($B10,'Raw data'!$A$3:$N$199, 10)</f>
        <v>2596921.5</v>
      </c>
      <c r="J10" s="5">
        <f t="shared" si="2"/>
        <v>-3094.2999999998137</v>
      </c>
      <c r="K10" s="6">
        <f t="shared" si="3"/>
        <v>-1.1901081524196176E-3</v>
      </c>
      <c r="M10" s="5">
        <f>VLOOKUP($B10,'Raw data'!$A$3:$N$199, 13)</f>
        <v>2602527.1</v>
      </c>
      <c r="N10" s="5">
        <f t="shared" si="4"/>
        <v>2511.3000000002794</v>
      </c>
      <c r="O10" s="6">
        <f t="shared" si="5"/>
        <v>9.6587874581388297E-4</v>
      </c>
    </row>
    <row r="11" spans="1:15" x14ac:dyDescent="0.2">
      <c r="B11" s="2" t="s">
        <v>269</v>
      </c>
      <c r="C11" s="5">
        <f>VLOOKUP($B11,'Raw data'!$A$3:$N$199, 4)</f>
        <v>2849482.1</v>
      </c>
      <c r="D11" s="5"/>
      <c r="E11" s="5">
        <f>VLOOKUP($B11,'Raw data'!$A$3:$N$199, 7)</f>
        <v>2848725.4</v>
      </c>
      <c r="F11" s="5">
        <f t="shared" si="0"/>
        <v>-756.70000000018626</v>
      </c>
      <c r="G11" s="6">
        <f t="shared" si="1"/>
        <v>-2.6555702876680158E-4</v>
      </c>
      <c r="I11" s="5">
        <f>VLOOKUP($B11,'Raw data'!$A$3:$N$199, 10)</f>
        <v>2848342.5</v>
      </c>
      <c r="J11" s="5">
        <f t="shared" si="2"/>
        <v>-1139.6000000000931</v>
      </c>
      <c r="K11" s="6">
        <f t="shared" si="3"/>
        <v>-3.999323245442016E-4</v>
      </c>
      <c r="M11" s="5">
        <f>VLOOKUP($B11,'Raw data'!$A$3:$N$199, 13)</f>
        <v>2851599.1</v>
      </c>
      <c r="N11" s="5">
        <f t="shared" si="4"/>
        <v>2117</v>
      </c>
      <c r="O11" s="6">
        <f t="shared" si="5"/>
        <v>7.4294202444717932E-4</v>
      </c>
    </row>
    <row r="12" spans="1:15" x14ac:dyDescent="0.2">
      <c r="B12" s="2" t="s">
        <v>270</v>
      </c>
      <c r="C12" s="5">
        <f>VLOOKUP($B12,'Raw data'!$A$3:$N$199, 4)</f>
        <v>779380.3</v>
      </c>
      <c r="D12" s="5"/>
      <c r="E12" s="5">
        <f>VLOOKUP($B12,'Raw data'!$A$3:$N$199, 7)</f>
        <v>778496.8</v>
      </c>
      <c r="F12" s="5">
        <f t="shared" si="0"/>
        <v>-883.5</v>
      </c>
      <c r="G12" s="6">
        <f t="shared" si="1"/>
        <v>-1.1335929327441301E-3</v>
      </c>
      <c r="I12" s="5">
        <f>VLOOKUP($B12,'Raw data'!$A$3:$N$199, 10)</f>
        <v>778581.5</v>
      </c>
      <c r="J12" s="5">
        <f t="shared" si="2"/>
        <v>-798.80000000004657</v>
      </c>
      <c r="K12" s="6">
        <f t="shared" si="3"/>
        <v>-1.0249168473979219E-3</v>
      </c>
      <c r="M12" s="5">
        <f>VLOOKUP($B12,'Raw data'!$A$3:$N$199, 13)</f>
        <v>779881.8</v>
      </c>
      <c r="N12" s="5">
        <f t="shared" si="4"/>
        <v>501.5</v>
      </c>
      <c r="O12" s="6">
        <f t="shared" si="5"/>
        <v>6.4345993862046551E-4</v>
      </c>
    </row>
    <row r="13" spans="1:15" x14ac:dyDescent="0.2">
      <c r="B13" s="2" t="s">
        <v>271</v>
      </c>
      <c r="C13" s="5">
        <f>VLOOKUP($B13,'Raw data'!$A$3:$N$199, 4)</f>
        <v>442554.4</v>
      </c>
      <c r="D13" s="5"/>
      <c r="E13" s="5">
        <f>VLOOKUP($B13,'Raw data'!$A$3:$N$199, 7)</f>
        <v>442552.5</v>
      </c>
      <c r="F13" s="5">
        <f t="shared" si="0"/>
        <v>-1.9000000000232831</v>
      </c>
      <c r="G13" s="6">
        <f t="shared" si="1"/>
        <v>-4.2932575069263413E-6</v>
      </c>
      <c r="I13" s="5">
        <f>VLOOKUP($B13,'Raw data'!$A$3:$N$199, 10)</f>
        <v>442555.4</v>
      </c>
      <c r="J13" s="5">
        <f t="shared" si="2"/>
        <v>1</v>
      </c>
      <c r="K13" s="6">
        <f t="shared" si="3"/>
        <v>2.259609214144069E-6</v>
      </c>
      <c r="M13" s="5">
        <f>VLOOKUP($B13,'Raw data'!$A$3:$N$199, 13)</f>
        <v>442559.9</v>
      </c>
      <c r="N13" s="5">
        <f t="shared" si="4"/>
        <v>5.5</v>
      </c>
      <c r="O13" s="6">
        <f t="shared" si="5"/>
        <v>1.242785067779238E-5</v>
      </c>
    </row>
    <row r="14" spans="1:15" x14ac:dyDescent="0.2">
      <c r="B14" s="2" t="s">
        <v>272</v>
      </c>
      <c r="C14" s="5">
        <f>VLOOKUP($B14,'Raw data'!$A$3:$N$199, 4)</f>
        <v>9869.6</v>
      </c>
      <c r="D14" s="5"/>
      <c r="E14" s="5">
        <f>VLOOKUP($B14,'Raw data'!$A$3:$N$199, 7)</f>
        <v>9869.6</v>
      </c>
      <c r="F14" s="5">
        <f t="shared" si="0"/>
        <v>0</v>
      </c>
      <c r="G14" s="6">
        <f t="shared" si="1"/>
        <v>0</v>
      </c>
      <c r="I14" s="5">
        <f>VLOOKUP($B14,'Raw data'!$A$3:$N$199, 10)</f>
        <v>9869.7000000000007</v>
      </c>
      <c r="J14" s="5">
        <f t="shared" si="2"/>
        <v>0.1000000000003638</v>
      </c>
      <c r="K14" s="6">
        <f t="shared" si="3"/>
        <v>1.0132122882423177E-5</v>
      </c>
      <c r="M14" s="5">
        <f>VLOOKUP($B14,'Raw data'!$A$3:$N$199, 13)</f>
        <v>9869.7999999999993</v>
      </c>
      <c r="N14" s="5">
        <f t="shared" si="4"/>
        <v>0.19999999999890861</v>
      </c>
      <c r="O14" s="6">
        <f t="shared" si="5"/>
        <v>2.0264245764662054E-5</v>
      </c>
    </row>
    <row r="15" spans="1:15" x14ac:dyDescent="0.2">
      <c r="B15" s="2" t="s">
        <v>273</v>
      </c>
      <c r="C15" s="5">
        <f>VLOOKUP($B15,'Raw data'!$A$3:$N$199, 4)</f>
        <v>3576166.2</v>
      </c>
      <c r="D15" s="5"/>
      <c r="E15" s="5">
        <f>VLOOKUP($B15,'Raw data'!$A$3:$N$199, 7)</f>
        <v>3570373.6</v>
      </c>
      <c r="F15" s="5">
        <f t="shared" si="0"/>
        <v>-5792.6000000000931</v>
      </c>
      <c r="G15" s="6">
        <f t="shared" si="1"/>
        <v>-1.6197793044406305E-3</v>
      </c>
      <c r="I15" s="5">
        <f>VLOOKUP($B15,'Raw data'!$A$3:$N$199, 10)</f>
        <v>3563557.3</v>
      </c>
      <c r="J15" s="5">
        <f t="shared" si="2"/>
        <v>-12608.900000000373</v>
      </c>
      <c r="K15" s="6">
        <f t="shared" si="3"/>
        <v>-3.5258148796329354E-3</v>
      </c>
      <c r="M15" s="5">
        <f>VLOOKUP($B15,'Raw data'!$A$3:$N$199, 13)</f>
        <v>3587845.4</v>
      </c>
      <c r="N15" s="5">
        <f t="shared" si="4"/>
        <v>11679.199999999721</v>
      </c>
      <c r="O15" s="6">
        <f t="shared" si="5"/>
        <v>3.2658437407074984E-3</v>
      </c>
    </row>
    <row r="16" spans="1:15" x14ac:dyDescent="0.2">
      <c r="B16" s="2" t="s">
        <v>274</v>
      </c>
      <c r="C16" s="5">
        <f>VLOOKUP($B16,'Raw data'!$A$3:$N$199, 4)</f>
        <v>1708954.2</v>
      </c>
      <c r="D16" s="5"/>
      <c r="E16" s="5">
        <f>VLOOKUP($B16,'Raw data'!$A$3:$N$199, 7)</f>
        <v>1706331.4</v>
      </c>
      <c r="F16" s="5">
        <f t="shared" si="0"/>
        <v>-2622.8000000000466</v>
      </c>
      <c r="G16" s="6">
        <f t="shared" si="1"/>
        <v>-1.5347397841323346E-3</v>
      </c>
      <c r="I16" s="5">
        <f>VLOOKUP($B16,'Raw data'!$A$3:$N$199, 10)</f>
        <v>1700105.8</v>
      </c>
      <c r="J16" s="5">
        <f t="shared" si="2"/>
        <v>-8848.3999999999069</v>
      </c>
      <c r="K16" s="6">
        <f t="shared" si="3"/>
        <v>-5.1776694776255018E-3</v>
      </c>
      <c r="M16" s="5">
        <f>VLOOKUP($B16,'Raw data'!$A$3:$N$199, 13)</f>
        <v>1716213.9</v>
      </c>
      <c r="N16" s="5">
        <f t="shared" si="4"/>
        <v>7259.6999999999534</v>
      </c>
      <c r="O16" s="6">
        <f t="shared" si="5"/>
        <v>4.2480366062472323E-3</v>
      </c>
    </row>
    <row r="17" spans="2:15" x14ac:dyDescent="0.2">
      <c r="B17" s="2" t="s">
        <v>275</v>
      </c>
      <c r="C17" s="5">
        <f>VLOOKUP($B17,'Raw data'!$A$3:$N$199, 4)</f>
        <v>1975194.6</v>
      </c>
      <c r="D17" s="5"/>
      <c r="E17" s="5">
        <f>VLOOKUP($B17,'Raw data'!$A$3:$N$199, 7)</f>
        <v>1975082.3</v>
      </c>
      <c r="F17" s="5">
        <f t="shared" si="0"/>
        <v>-112.30000000004657</v>
      </c>
      <c r="G17" s="6">
        <f t="shared" si="1"/>
        <v>-5.6855157461470664E-5</v>
      </c>
      <c r="I17" s="5">
        <f>VLOOKUP($B17,'Raw data'!$A$3:$N$199, 10)</f>
        <v>1973762.4</v>
      </c>
      <c r="J17" s="5">
        <f t="shared" si="2"/>
        <v>-1432.2000000001863</v>
      </c>
      <c r="K17" s="6">
        <f t="shared" si="3"/>
        <v>-7.2509311234456909E-4</v>
      </c>
      <c r="M17" s="5">
        <f>VLOOKUP($B17,'Raw data'!$A$3:$N$199, 13)</f>
        <v>1975057.5</v>
      </c>
      <c r="N17" s="5">
        <f t="shared" si="4"/>
        <v>-137.10000000009313</v>
      </c>
      <c r="O17" s="6">
        <f t="shared" si="5"/>
        <v>-6.9410882350576055E-5</v>
      </c>
    </row>
    <row r="18" spans="2:15" x14ac:dyDescent="0.2">
      <c r="B18" s="2" t="s">
        <v>276</v>
      </c>
      <c r="C18" s="5">
        <f>VLOOKUP($B18,'Raw data'!$A$3:$N$199, 4)</f>
        <v>2332253.9</v>
      </c>
      <c r="D18" s="5"/>
      <c r="E18" s="5">
        <f>VLOOKUP($B18,'Raw data'!$A$3:$N$199, 7)</f>
        <v>2329443.2999999998</v>
      </c>
      <c r="F18" s="5">
        <f t="shared" si="0"/>
        <v>-2810.6000000000931</v>
      </c>
      <c r="G18" s="6">
        <f t="shared" si="1"/>
        <v>-1.2051003537822762E-3</v>
      </c>
      <c r="I18" s="5">
        <f>VLOOKUP($B18,'Raw data'!$A$3:$N$199, 10)</f>
        <v>2330396.9</v>
      </c>
      <c r="J18" s="5">
        <f t="shared" si="2"/>
        <v>-1857</v>
      </c>
      <c r="K18" s="6">
        <f t="shared" si="3"/>
        <v>-7.9622548814260751E-4</v>
      </c>
      <c r="M18" s="5">
        <f>VLOOKUP($B18,'Raw data'!$A$3:$N$199, 13)</f>
        <v>2336066.6</v>
      </c>
      <c r="N18" s="5">
        <f t="shared" si="4"/>
        <v>3812.7000000001863</v>
      </c>
      <c r="O18" s="6">
        <f t="shared" si="5"/>
        <v>1.634770553926477E-3</v>
      </c>
    </row>
    <row r="19" spans="2:15" x14ac:dyDescent="0.2">
      <c r="B19" s="2" t="s">
        <v>277</v>
      </c>
      <c r="C19" s="5">
        <f>VLOOKUP($B19,'Raw data'!$A$3:$N$199, 4)</f>
        <v>2988450.6</v>
      </c>
      <c r="D19" s="5"/>
      <c r="E19" s="5">
        <f>VLOOKUP($B19,'Raw data'!$A$3:$N$199, 7)</f>
        <v>2987814.6</v>
      </c>
      <c r="F19" s="5">
        <f t="shared" si="0"/>
        <v>-636</v>
      </c>
      <c r="G19" s="6">
        <f t="shared" si="1"/>
        <v>-2.1281931178651571E-4</v>
      </c>
      <c r="I19" s="5">
        <f>VLOOKUP($B19,'Raw data'!$A$3:$N$199, 10)</f>
        <v>2987778.3</v>
      </c>
      <c r="J19" s="5">
        <f t="shared" si="2"/>
        <v>-672.3000000002794</v>
      </c>
      <c r="K19" s="6">
        <f t="shared" si="3"/>
        <v>-2.2496607439329242E-4</v>
      </c>
      <c r="M19" s="5">
        <f>VLOOKUP($B19,'Raw data'!$A$3:$N$199, 13)</f>
        <v>2991458.7</v>
      </c>
      <c r="N19" s="5">
        <f t="shared" si="4"/>
        <v>3008.1000000000931</v>
      </c>
      <c r="O19" s="6">
        <f t="shared" si="5"/>
        <v>1.0065751128695562E-3</v>
      </c>
    </row>
    <row r="20" spans="2:15" x14ac:dyDescent="0.2">
      <c r="B20" s="2" t="s">
        <v>278</v>
      </c>
      <c r="C20" s="5">
        <f>VLOOKUP($B20,'Raw data'!$A$3:$N$199, 4)</f>
        <v>4411924.7</v>
      </c>
      <c r="D20" s="5"/>
      <c r="E20" s="5">
        <f>VLOOKUP($B20,'Raw data'!$A$3:$N$199, 7)</f>
        <v>4407515.7</v>
      </c>
      <c r="F20" s="5">
        <f t="shared" si="0"/>
        <v>-4409</v>
      </c>
      <c r="G20" s="6">
        <f t="shared" si="1"/>
        <v>-9.9933709204057817E-4</v>
      </c>
      <c r="I20" s="5">
        <f>VLOOKUP($B20,'Raw data'!$A$3:$N$199, 10)</f>
        <v>4398841</v>
      </c>
      <c r="J20" s="5">
        <f t="shared" si="2"/>
        <v>-13083.700000000186</v>
      </c>
      <c r="K20" s="6">
        <f t="shared" si="3"/>
        <v>-2.9655311206921065E-3</v>
      </c>
      <c r="M20" s="5">
        <f>VLOOKUP($B20,'Raw data'!$A$3:$N$199, 13)</f>
        <v>4434860.5999999996</v>
      </c>
      <c r="N20" s="5">
        <f t="shared" si="4"/>
        <v>22935.899999999441</v>
      </c>
      <c r="O20" s="6">
        <f t="shared" si="5"/>
        <v>5.1986154704769649E-3</v>
      </c>
    </row>
    <row r="21" spans="2:15" x14ac:dyDescent="0.2">
      <c r="B21" s="2" t="s">
        <v>279</v>
      </c>
      <c r="C21" s="5">
        <f>VLOOKUP($B21,'Raw data'!$A$3:$N$199, 4)</f>
        <v>3665038.8</v>
      </c>
      <c r="D21" s="5"/>
      <c r="E21" s="5">
        <f>VLOOKUP($B21,'Raw data'!$A$3:$N$199, 7)</f>
        <v>3662291</v>
      </c>
      <c r="F21" s="5">
        <f t="shared" si="0"/>
        <v>-2747.7999999998137</v>
      </c>
      <c r="G21" s="6">
        <f t="shared" si="1"/>
        <v>-7.4973285412416747E-4</v>
      </c>
      <c r="I21" s="5">
        <f>VLOOKUP($B21,'Raw data'!$A$3:$N$199, 10)</f>
        <v>3657465</v>
      </c>
      <c r="J21" s="5">
        <f t="shared" si="2"/>
        <v>-7573.7999999998137</v>
      </c>
      <c r="K21" s="6">
        <f t="shared" si="3"/>
        <v>-2.0664992687116474E-3</v>
      </c>
      <c r="M21" s="5">
        <f>VLOOKUP($B21,'Raw data'!$A$3:$N$199, 13)</f>
        <v>3673615</v>
      </c>
      <c r="N21" s="5">
        <f t="shared" si="4"/>
        <v>8576.2000000001863</v>
      </c>
      <c r="O21" s="6">
        <f t="shared" si="5"/>
        <v>2.3400025123881873E-3</v>
      </c>
    </row>
    <row r="22" spans="2:15" x14ac:dyDescent="0.2">
      <c r="B22" s="2" t="s">
        <v>280</v>
      </c>
      <c r="C22" s="5">
        <f>VLOOKUP($B22,'Raw data'!$A$3:$N$199, 4)</f>
        <v>356017.2</v>
      </c>
      <c r="D22" s="5"/>
      <c r="E22" s="5">
        <f>VLOOKUP($B22,'Raw data'!$A$3:$N$199, 7)</f>
        <v>356015.3</v>
      </c>
      <c r="F22" s="5">
        <f t="shared" si="0"/>
        <v>-1.9000000000232831</v>
      </c>
      <c r="G22" s="6">
        <f t="shared" si="1"/>
        <v>-5.3368208053523338E-6</v>
      </c>
      <c r="I22" s="5">
        <f>VLOOKUP($B22,'Raw data'!$A$3:$N$199, 10)</f>
        <v>356018.5</v>
      </c>
      <c r="J22" s="5">
        <f t="shared" si="2"/>
        <v>1.2999999999883585</v>
      </c>
      <c r="K22" s="6">
        <f t="shared" si="3"/>
        <v>3.6515089720057302E-6</v>
      </c>
      <c r="M22" s="5">
        <f>VLOOKUP($B22,'Raw data'!$A$3:$N$199, 13)</f>
        <v>356023.9</v>
      </c>
      <c r="N22" s="5">
        <f t="shared" si="4"/>
        <v>6.7000000000116415</v>
      </c>
      <c r="O22" s="6">
        <f t="shared" si="5"/>
        <v>1.8819315471307681E-5</v>
      </c>
    </row>
    <row r="23" spans="2:15" x14ac:dyDescent="0.2">
      <c r="B23" s="2" t="s">
        <v>281</v>
      </c>
      <c r="C23" s="5">
        <f>VLOOKUP($B23,'Raw data'!$A$3:$N$199, 4)</f>
        <v>6635100.5999999996</v>
      </c>
      <c r="D23" s="5"/>
      <c r="E23" s="5">
        <f>VLOOKUP($B23,'Raw data'!$A$3:$N$199, 7)</f>
        <v>6633260.9000000004</v>
      </c>
      <c r="F23" s="5">
        <f t="shared" si="0"/>
        <v>-1839.6999999992549</v>
      </c>
      <c r="G23" s="6">
        <f t="shared" si="1"/>
        <v>-2.7726783825994365E-4</v>
      </c>
      <c r="I23" s="5">
        <f>VLOOKUP($B23,'Raw data'!$A$3:$N$199, 10)</f>
        <v>6622952.7000000002</v>
      </c>
      <c r="J23" s="5">
        <f t="shared" si="2"/>
        <v>-12147.899999999441</v>
      </c>
      <c r="K23" s="6">
        <f t="shared" si="3"/>
        <v>-1.8308539285748647E-3</v>
      </c>
      <c r="M23" s="5">
        <f>VLOOKUP($B23,'Raw data'!$A$3:$N$199, 13)</f>
        <v>6646766.9000000004</v>
      </c>
      <c r="N23" s="5">
        <f t="shared" si="4"/>
        <v>11666.300000000745</v>
      </c>
      <c r="O23" s="6">
        <f t="shared" si="5"/>
        <v>1.7582702513961499E-3</v>
      </c>
    </row>
    <row r="24" spans="2:15" x14ac:dyDescent="0.2">
      <c r="B24" s="2" t="s">
        <v>282</v>
      </c>
      <c r="C24" s="5">
        <f>VLOOKUP($B24,'Raw data'!$A$3:$N$199, 4)</f>
        <v>1449276.2</v>
      </c>
      <c r="D24" s="5"/>
      <c r="E24" s="5">
        <f>VLOOKUP($B24,'Raw data'!$A$3:$N$199, 7)</f>
        <v>1449213.8</v>
      </c>
      <c r="F24" s="5">
        <f t="shared" si="0"/>
        <v>-62.399999999906868</v>
      </c>
      <c r="G24" s="6">
        <f t="shared" si="1"/>
        <v>-4.3055975113582125E-5</v>
      </c>
      <c r="I24" s="5">
        <f>VLOOKUP($B24,'Raw data'!$A$3:$N$199, 10)</f>
        <v>1448395.1</v>
      </c>
      <c r="J24" s="5">
        <f t="shared" si="2"/>
        <v>-881.0999999998603</v>
      </c>
      <c r="K24" s="6">
        <f t="shared" si="3"/>
        <v>-6.0795864859980475E-4</v>
      </c>
      <c r="M24" s="5">
        <f>VLOOKUP($B24,'Raw data'!$A$3:$N$199, 13)</f>
        <v>1449579</v>
      </c>
      <c r="N24" s="5">
        <f t="shared" si="4"/>
        <v>302.80000000004657</v>
      </c>
      <c r="O24" s="6">
        <f t="shared" si="5"/>
        <v>2.0893187923740593E-4</v>
      </c>
    </row>
    <row r="25" spans="2:15" x14ac:dyDescent="0.2">
      <c r="B25" s="2" t="s">
        <v>283</v>
      </c>
      <c r="C25" s="5">
        <f>VLOOKUP($B25,'Raw data'!$A$3:$N$199, 4)</f>
        <v>3128614</v>
      </c>
      <c r="D25" s="5"/>
      <c r="E25" s="5">
        <f>VLOOKUP($B25,'Raw data'!$A$3:$N$199, 7)</f>
        <v>3121956.9</v>
      </c>
      <c r="F25" s="5">
        <f t="shared" si="0"/>
        <v>-6657.1000000000931</v>
      </c>
      <c r="G25" s="6">
        <f t="shared" si="1"/>
        <v>-2.127811228870066E-3</v>
      </c>
      <c r="I25" s="5">
        <f>VLOOKUP($B25,'Raw data'!$A$3:$N$199, 10)</f>
        <v>3122546.3</v>
      </c>
      <c r="J25" s="5">
        <f t="shared" si="2"/>
        <v>-6067.7000000001863</v>
      </c>
      <c r="K25" s="6">
        <f t="shared" si="3"/>
        <v>-1.9394210982883111E-3</v>
      </c>
      <c r="M25" s="5">
        <f>VLOOKUP($B25,'Raw data'!$A$3:$N$199, 13)</f>
        <v>3135270.4</v>
      </c>
      <c r="N25" s="5">
        <f t="shared" si="4"/>
        <v>6656.3999999999069</v>
      </c>
      <c r="O25" s="6">
        <f t="shared" si="5"/>
        <v>2.1275874876222848E-3</v>
      </c>
    </row>
    <row r="26" spans="2:15" x14ac:dyDescent="0.2">
      <c r="B26" s="2" t="s">
        <v>284</v>
      </c>
      <c r="C26" s="5">
        <f>VLOOKUP($B26,'Raw data'!$A$3:$N$199, 4)</f>
        <v>154003.9</v>
      </c>
      <c r="D26" s="5"/>
      <c r="E26" s="5">
        <f>VLOOKUP($B26,'Raw data'!$A$3:$N$199, 7)</f>
        <v>153681.29999999999</v>
      </c>
      <c r="F26" s="5">
        <f t="shared" si="0"/>
        <v>-322.60000000000582</v>
      </c>
      <c r="G26" s="6">
        <f t="shared" si="1"/>
        <v>-2.0947521458872524E-3</v>
      </c>
      <c r="I26" s="5">
        <f>VLOOKUP($B26,'Raw data'!$A$3:$N$199, 10)</f>
        <v>153833.5</v>
      </c>
      <c r="J26" s="5">
        <f t="shared" si="2"/>
        <v>-170.39999999999418</v>
      </c>
      <c r="K26" s="6">
        <f t="shared" si="3"/>
        <v>-1.1064654856142875E-3</v>
      </c>
      <c r="M26" s="5">
        <f>VLOOKUP($B26,'Raw data'!$A$3:$N$199, 13)</f>
        <v>154140.70000000001</v>
      </c>
      <c r="N26" s="5">
        <f t="shared" si="4"/>
        <v>136.80000000001746</v>
      </c>
      <c r="O26" s="6">
        <f t="shared" si="5"/>
        <v>8.8828919267640283E-4</v>
      </c>
    </row>
    <row r="27" spans="2:15" x14ac:dyDescent="0.2">
      <c r="B27" s="2" t="s">
        <v>285</v>
      </c>
      <c r="C27" s="5">
        <f>VLOOKUP($B27,'Raw data'!$A$3:$N$199, 4)</f>
        <v>4388.1000000000004</v>
      </c>
      <c r="D27" s="5"/>
      <c r="E27" s="5">
        <f>VLOOKUP($B27,'Raw data'!$A$3:$N$199, 7)</f>
        <v>4388</v>
      </c>
      <c r="F27" s="5">
        <f t="shared" si="0"/>
        <v>-0.1000000000003638</v>
      </c>
      <c r="G27" s="6">
        <f t="shared" si="1"/>
        <v>-2.2788906360466669E-5</v>
      </c>
      <c r="I27" s="5">
        <f>VLOOKUP($B27,'Raw data'!$A$3:$N$199, 10)</f>
        <v>4388.1000000000004</v>
      </c>
      <c r="J27" s="5">
        <f t="shared" si="2"/>
        <v>0</v>
      </c>
      <c r="K27" s="6">
        <f t="shared" si="3"/>
        <v>0</v>
      </c>
      <c r="M27" s="5">
        <f>VLOOKUP($B27,'Raw data'!$A$3:$N$199, 13)</f>
        <v>4388.2</v>
      </c>
      <c r="N27" s="5">
        <f t="shared" si="4"/>
        <v>9.9999999999454303E-2</v>
      </c>
      <c r="O27" s="6">
        <f t="shared" si="5"/>
        <v>2.2788906360259404E-5</v>
      </c>
    </row>
    <row r="28" spans="2:15" x14ac:dyDescent="0.2">
      <c r="B28" s="2" t="s">
        <v>286</v>
      </c>
      <c r="C28" s="5">
        <f>VLOOKUP($B28,'Raw data'!$A$3:$N$199, 4)</f>
        <v>2089634.2</v>
      </c>
      <c r="D28" s="5"/>
      <c r="E28" s="5">
        <f>VLOOKUP($B28,'Raw data'!$A$3:$N$199, 7)</f>
        <v>2089405.7</v>
      </c>
      <c r="F28" s="5">
        <f t="shared" si="0"/>
        <v>-228.5</v>
      </c>
      <c r="G28" s="6">
        <f t="shared" si="1"/>
        <v>-1.0934928228108059E-4</v>
      </c>
      <c r="I28" s="5">
        <f>VLOOKUP($B28,'Raw data'!$A$3:$N$199, 10)</f>
        <v>2089643.6</v>
      </c>
      <c r="J28" s="5">
        <f t="shared" si="2"/>
        <v>9.4000000001396984</v>
      </c>
      <c r="K28" s="6">
        <f t="shared" si="3"/>
        <v>4.4983949823082427E-6</v>
      </c>
      <c r="M28" s="5">
        <f>VLOOKUP($B28,'Raw data'!$A$3:$N$199, 13)</f>
        <v>2090132.2</v>
      </c>
      <c r="N28" s="5">
        <f t="shared" si="4"/>
        <v>498</v>
      </c>
      <c r="O28" s="6">
        <f t="shared" si="5"/>
        <v>2.3831922352725659E-4</v>
      </c>
    </row>
    <row r="29" spans="2:15" x14ac:dyDescent="0.2">
      <c r="B29" s="2" t="s">
        <v>287</v>
      </c>
      <c r="C29" s="5">
        <f>VLOOKUP($B29,'Raw data'!$A$3:$N$199, 4)</f>
        <v>1263261.7</v>
      </c>
      <c r="D29" s="5"/>
      <c r="E29" s="5">
        <f>VLOOKUP($B29,'Raw data'!$A$3:$N$199, 7)</f>
        <v>1262008.3999999999</v>
      </c>
      <c r="F29" s="5">
        <f t="shared" si="0"/>
        <v>-1253.3000000000466</v>
      </c>
      <c r="G29" s="6">
        <f t="shared" si="1"/>
        <v>-9.9211430220677685E-4</v>
      </c>
      <c r="I29" s="5">
        <f>VLOOKUP($B29,'Raw data'!$A$3:$N$199, 10)</f>
        <v>1259930.3999999999</v>
      </c>
      <c r="J29" s="5">
        <f t="shared" si="2"/>
        <v>-3331.3000000000466</v>
      </c>
      <c r="K29" s="6">
        <f t="shared" si="3"/>
        <v>-2.6370624550716977E-3</v>
      </c>
      <c r="M29" s="5">
        <f>VLOOKUP($B29,'Raw data'!$A$3:$N$199, 13)</f>
        <v>1263424.7</v>
      </c>
      <c r="N29" s="5">
        <f t="shared" si="4"/>
        <v>163</v>
      </c>
      <c r="O29" s="6">
        <f t="shared" si="5"/>
        <v>1.2903106300143509E-4</v>
      </c>
    </row>
    <row r="30" spans="2:15" x14ac:dyDescent="0.2">
      <c r="B30" s="2" t="s">
        <v>288</v>
      </c>
      <c r="C30" s="5">
        <f>VLOOKUP($B30,'Raw data'!$A$3:$N$199, 4)</f>
        <v>17791755</v>
      </c>
      <c r="D30" s="5"/>
      <c r="E30" s="5">
        <f>VLOOKUP($B30,'Raw data'!$A$3:$N$199, 7)</f>
        <v>17782319.300000001</v>
      </c>
      <c r="F30" s="5">
        <f t="shared" si="0"/>
        <v>-9435.6999999992549</v>
      </c>
      <c r="G30" s="6">
        <f t="shared" si="1"/>
        <v>-5.3034116083541252E-4</v>
      </c>
      <c r="I30" s="5">
        <f>VLOOKUP($B30,'Raw data'!$A$3:$N$199, 10)</f>
        <v>17776390.600000001</v>
      </c>
      <c r="J30" s="5">
        <f t="shared" si="2"/>
        <v>-15364.39999999851</v>
      </c>
      <c r="K30" s="6">
        <f t="shared" si="3"/>
        <v>-8.635685462169702E-4</v>
      </c>
      <c r="M30" s="5">
        <f>VLOOKUP($B30,'Raw data'!$A$3:$N$199, 13)</f>
        <v>17901363.699999999</v>
      </c>
      <c r="N30" s="5">
        <f t="shared" si="4"/>
        <v>109608.69999999925</v>
      </c>
      <c r="O30" s="6">
        <f t="shared" si="5"/>
        <v>6.1606457597915016E-3</v>
      </c>
    </row>
    <row r="31" spans="2:15" x14ac:dyDescent="0.2">
      <c r="B31" s="2" t="s">
        <v>289</v>
      </c>
      <c r="C31" s="5">
        <f>VLOOKUP($B31,'Raw data'!$A$3:$N$199, 4)</f>
        <v>3835249.2</v>
      </c>
      <c r="D31" s="5"/>
      <c r="E31" s="5">
        <f>VLOOKUP($B31,'Raw data'!$A$3:$N$199, 7)</f>
        <v>3835108.9</v>
      </c>
      <c r="F31" s="5">
        <f t="shared" si="0"/>
        <v>-140.3000000002794</v>
      </c>
      <c r="G31" s="6">
        <f t="shared" si="1"/>
        <v>-3.6581716776130062E-5</v>
      </c>
      <c r="I31" s="5">
        <f>VLOOKUP($B31,'Raw data'!$A$3:$N$199, 10)</f>
        <v>3833515.1</v>
      </c>
      <c r="J31" s="5">
        <f t="shared" si="2"/>
        <v>-1734.1000000000931</v>
      </c>
      <c r="K31" s="6">
        <f t="shared" si="3"/>
        <v>-4.5214793343809133E-4</v>
      </c>
      <c r="M31" s="5">
        <f>VLOOKUP($B31,'Raw data'!$A$3:$N$199, 13)</f>
        <v>3845926.4</v>
      </c>
      <c r="N31" s="5">
        <f t="shared" si="4"/>
        <v>10677.199999999721</v>
      </c>
      <c r="O31" s="6">
        <f t="shared" si="5"/>
        <v>2.7839651201803837E-3</v>
      </c>
    </row>
    <row r="32" spans="2:15" x14ac:dyDescent="0.2">
      <c r="B32" s="2" t="s">
        <v>290</v>
      </c>
      <c r="C32" s="5">
        <f>VLOOKUP($B32,'Raw data'!$A$3:$N$199, 4)</f>
        <v>3253232.9</v>
      </c>
      <c r="D32" s="5"/>
      <c r="E32" s="5">
        <f>VLOOKUP($B32,'Raw data'!$A$3:$N$199, 7)</f>
        <v>3250344.7</v>
      </c>
      <c r="F32" s="5">
        <f t="shared" si="0"/>
        <v>-2888.1999999997206</v>
      </c>
      <c r="G32" s="6">
        <f t="shared" si="1"/>
        <v>-8.8779380043762645E-4</v>
      </c>
      <c r="I32" s="5">
        <f>VLOOKUP($B32,'Raw data'!$A$3:$N$199, 10)</f>
        <v>3247221.1</v>
      </c>
      <c r="J32" s="5">
        <f t="shared" si="2"/>
        <v>-6011.7999999998137</v>
      </c>
      <c r="K32" s="6">
        <f t="shared" si="3"/>
        <v>-1.8479463920335411E-3</v>
      </c>
      <c r="M32" s="5">
        <f>VLOOKUP($B32,'Raw data'!$A$3:$N$199, 13)</f>
        <v>3254667.4</v>
      </c>
      <c r="N32" s="5">
        <f t="shared" si="4"/>
        <v>1434.5</v>
      </c>
      <c r="O32" s="6">
        <f t="shared" si="5"/>
        <v>4.409459894494489E-4</v>
      </c>
    </row>
    <row r="33" spans="2:15" x14ac:dyDescent="0.2">
      <c r="B33" s="2" t="s">
        <v>291</v>
      </c>
      <c r="C33" s="5">
        <f>VLOOKUP($B33,'Raw data'!$A$3:$N$199, 4)</f>
        <v>3593484.3</v>
      </c>
      <c r="D33" s="5"/>
      <c r="E33" s="5">
        <f>VLOOKUP($B33,'Raw data'!$A$3:$N$199, 7)</f>
        <v>3592072.2</v>
      </c>
      <c r="F33" s="5">
        <f t="shared" si="0"/>
        <v>-1412.0999999996275</v>
      </c>
      <c r="G33" s="6">
        <f t="shared" si="1"/>
        <v>-3.9296122707413179E-4</v>
      </c>
      <c r="I33" s="5">
        <f>VLOOKUP($B33,'Raw data'!$A$3:$N$199, 10)</f>
        <v>3590597.2</v>
      </c>
      <c r="J33" s="5">
        <f t="shared" si="2"/>
        <v>-2887.0999999996275</v>
      </c>
      <c r="K33" s="6">
        <f t="shared" si="3"/>
        <v>-8.0342635697604897E-4</v>
      </c>
      <c r="M33" s="5">
        <f>VLOOKUP($B33,'Raw data'!$A$3:$N$199, 13)</f>
        <v>3597444.7</v>
      </c>
      <c r="N33" s="5">
        <f t="shared" si="4"/>
        <v>3960.4000000003725</v>
      </c>
      <c r="O33" s="6">
        <f t="shared" si="5"/>
        <v>1.1021058308228514E-3</v>
      </c>
    </row>
    <row r="34" spans="2:15" x14ac:dyDescent="0.2">
      <c r="B34" s="2" t="s">
        <v>292</v>
      </c>
      <c r="C34" s="5">
        <f>VLOOKUP($B34,'Raw data'!$A$3:$N$199, 4)</f>
        <v>16319.5</v>
      </c>
      <c r="D34" s="5"/>
      <c r="E34" s="5">
        <f>VLOOKUP($B34,'Raw data'!$A$3:$N$199, 7)</f>
        <v>16324.6</v>
      </c>
      <c r="F34" s="5">
        <f t="shared" si="0"/>
        <v>5.1000000000003638</v>
      </c>
      <c r="G34" s="6">
        <f t="shared" si="1"/>
        <v>3.1250957443551357E-4</v>
      </c>
      <c r="I34" s="5">
        <f>VLOOKUP($B34,'Raw data'!$A$3:$N$199, 10)</f>
        <v>16319.2</v>
      </c>
      <c r="J34" s="5">
        <f t="shared" si="2"/>
        <v>-0.2999999999992724</v>
      </c>
      <c r="K34" s="6">
        <f t="shared" si="3"/>
        <v>-1.8382916143219607E-5</v>
      </c>
      <c r="M34" s="5">
        <f>VLOOKUP($B34,'Raw data'!$A$3:$N$199, 13)</f>
        <v>16318.1</v>
      </c>
      <c r="N34" s="5">
        <f t="shared" si="4"/>
        <v>-1.3999999999996362</v>
      </c>
      <c r="O34" s="6">
        <f t="shared" si="5"/>
        <v>-8.5786942001877281E-5</v>
      </c>
    </row>
    <row r="35" spans="2:15" x14ac:dyDescent="0.2">
      <c r="B35" s="2" t="s">
        <v>293</v>
      </c>
      <c r="C35" s="5">
        <f>VLOOKUP($B35,'Raw data'!$A$3:$N$199, 4)</f>
        <v>2417232.6</v>
      </c>
      <c r="D35" s="5"/>
      <c r="E35" s="5">
        <f>VLOOKUP($B35,'Raw data'!$A$3:$N$199, 7)</f>
        <v>2414836.9</v>
      </c>
      <c r="F35" s="5">
        <f t="shared" si="0"/>
        <v>-2395.7000000001863</v>
      </c>
      <c r="G35" s="6">
        <f t="shared" si="1"/>
        <v>-9.9109204467960014E-4</v>
      </c>
      <c r="I35" s="5">
        <f>VLOOKUP($B35,'Raw data'!$A$3:$N$199, 10)</f>
        <v>2415098.2000000002</v>
      </c>
      <c r="J35" s="5">
        <f t="shared" si="2"/>
        <v>-2134.3999999999069</v>
      </c>
      <c r="K35" s="6">
        <f t="shared" si="3"/>
        <v>-8.8299322125636847E-4</v>
      </c>
      <c r="M35" s="5">
        <f>VLOOKUP($B35,'Raw data'!$A$3:$N$199, 13)</f>
        <v>2421530.1</v>
      </c>
      <c r="N35" s="5">
        <f t="shared" si="4"/>
        <v>4297.5</v>
      </c>
      <c r="O35" s="6">
        <f t="shared" si="5"/>
        <v>1.7778595241517096E-3</v>
      </c>
    </row>
    <row r="36" spans="2:15" x14ac:dyDescent="0.2">
      <c r="B36" s="2" t="s">
        <v>294</v>
      </c>
      <c r="C36" s="5">
        <f>VLOOKUP($B36,'Raw data'!$A$3:$N$199, 4)</f>
        <v>981418.5</v>
      </c>
      <c r="D36" s="5"/>
      <c r="E36" s="5">
        <f>VLOOKUP($B36,'Raw data'!$A$3:$N$199, 7)</f>
        <v>979677.5</v>
      </c>
      <c r="F36" s="5">
        <f t="shared" si="0"/>
        <v>-1741</v>
      </c>
      <c r="G36" s="6">
        <f t="shared" si="1"/>
        <v>-1.7739628914678091E-3</v>
      </c>
      <c r="I36" s="5">
        <f>VLOOKUP($B36,'Raw data'!$A$3:$N$199, 10)</f>
        <v>979997.2</v>
      </c>
      <c r="J36" s="5">
        <f t="shared" si="2"/>
        <v>-1421.3000000000466</v>
      </c>
      <c r="K36" s="6">
        <f t="shared" si="3"/>
        <v>-1.4482099124889603E-3</v>
      </c>
      <c r="M36" s="5">
        <f>VLOOKUP($B36,'Raw data'!$A$3:$N$199, 13)</f>
        <v>984025.8</v>
      </c>
      <c r="N36" s="5">
        <f t="shared" si="4"/>
        <v>2607.3000000000466</v>
      </c>
      <c r="O36" s="6">
        <f t="shared" si="5"/>
        <v>2.6566648173027576E-3</v>
      </c>
    </row>
    <row r="37" spans="2:15" x14ac:dyDescent="0.2">
      <c r="B37" s="2" t="s">
        <v>295</v>
      </c>
      <c r="C37" s="5">
        <f>VLOOKUP($B37,'Raw data'!$A$3:$N$199, 4)</f>
        <v>3811697.3</v>
      </c>
      <c r="D37" s="5"/>
      <c r="E37" s="5">
        <f>VLOOKUP($B37,'Raw data'!$A$3:$N$199, 7)</f>
        <v>3810623.8</v>
      </c>
      <c r="F37" s="5">
        <f t="shared" si="0"/>
        <v>-1073.5</v>
      </c>
      <c r="G37" s="6">
        <f t="shared" si="1"/>
        <v>-2.8163306671807333E-4</v>
      </c>
      <c r="I37" s="5">
        <f>VLOOKUP($B37,'Raw data'!$A$3:$N$199, 10)</f>
        <v>3811228.2</v>
      </c>
      <c r="J37" s="5">
        <f t="shared" si="2"/>
        <v>-469.09999999962747</v>
      </c>
      <c r="K37" s="6">
        <f t="shared" si="3"/>
        <v>-1.2306853432449307E-4</v>
      </c>
      <c r="M37" s="5">
        <f>VLOOKUP($B37,'Raw data'!$A$3:$N$199, 13)</f>
        <v>3814476.2</v>
      </c>
      <c r="N37" s="5">
        <f t="shared" si="4"/>
        <v>2778.9000000003725</v>
      </c>
      <c r="O37" s="6">
        <f t="shared" si="5"/>
        <v>7.2904529958356683E-4</v>
      </c>
    </row>
    <row r="38" spans="2:15" x14ac:dyDescent="0.2">
      <c r="B38" s="2" t="s">
        <v>296</v>
      </c>
      <c r="C38" s="5">
        <f>VLOOKUP($B38,'Raw data'!$A$3:$N$199, 4)</f>
        <v>3035451.6</v>
      </c>
      <c r="D38" s="5"/>
      <c r="E38" s="5">
        <f>VLOOKUP($B38,'Raw data'!$A$3:$N$199, 7)</f>
        <v>3031720.8</v>
      </c>
      <c r="F38" s="5">
        <f t="shared" si="0"/>
        <v>-3730.8000000002794</v>
      </c>
      <c r="G38" s="6">
        <f t="shared" si="1"/>
        <v>-1.2290757658597749E-3</v>
      </c>
      <c r="I38" s="5">
        <f>VLOOKUP($B38,'Raw data'!$A$3:$N$199, 10)</f>
        <v>3028920.3</v>
      </c>
      <c r="J38" s="5">
        <f t="shared" si="2"/>
        <v>-6531.3000000002794</v>
      </c>
      <c r="K38" s="6">
        <f t="shared" si="3"/>
        <v>-2.1516732469067466E-3</v>
      </c>
      <c r="M38" s="5">
        <f>VLOOKUP($B38,'Raw data'!$A$3:$N$199, 13)</f>
        <v>3041439.3</v>
      </c>
      <c r="N38" s="5">
        <f t="shared" si="4"/>
        <v>5987.6999999997206</v>
      </c>
      <c r="O38" s="6">
        <f t="shared" si="5"/>
        <v>1.9725895151811086E-3</v>
      </c>
    </row>
    <row r="39" spans="2:15" x14ac:dyDescent="0.2">
      <c r="B39" s="2" t="s">
        <v>297</v>
      </c>
      <c r="C39" s="5">
        <f>VLOOKUP($B39,'Raw data'!$A$3:$N$199, 4)</f>
        <v>796677.1</v>
      </c>
      <c r="D39" s="5"/>
      <c r="E39" s="5">
        <f>VLOOKUP($B39,'Raw data'!$A$3:$N$199, 7)</f>
        <v>796687</v>
      </c>
      <c r="F39" s="5">
        <f t="shared" si="0"/>
        <v>9.9000000000232831</v>
      </c>
      <c r="G39" s="6">
        <f t="shared" si="1"/>
        <v>1.2426615500838776E-5</v>
      </c>
      <c r="I39" s="5">
        <f>VLOOKUP($B39,'Raw data'!$A$3:$N$199, 10)</f>
        <v>796597.5</v>
      </c>
      <c r="J39" s="5">
        <f t="shared" si="2"/>
        <v>-79.599999999976717</v>
      </c>
      <c r="K39" s="6">
        <f t="shared" si="3"/>
        <v>-9.9915009481227362E-5</v>
      </c>
      <c r="M39" s="5">
        <f>VLOOKUP($B39,'Raw data'!$A$3:$N$199, 13)</f>
        <v>796751.1</v>
      </c>
      <c r="N39" s="5">
        <f t="shared" si="4"/>
        <v>74</v>
      </c>
      <c r="O39" s="6">
        <f t="shared" si="5"/>
        <v>9.288581283433401E-5</v>
      </c>
    </row>
    <row r="40" spans="2:15" x14ac:dyDescent="0.2">
      <c r="B40" s="2" t="s">
        <v>298</v>
      </c>
      <c r="C40" s="5">
        <f>VLOOKUP($B40,'Raw data'!$A$3:$N$199, 4)</f>
        <v>2168192.2000000002</v>
      </c>
      <c r="D40" s="5"/>
      <c r="E40" s="5">
        <f>VLOOKUP($B40,'Raw data'!$A$3:$N$199, 7)</f>
        <v>2166080.7999999998</v>
      </c>
      <c r="F40" s="5">
        <f t="shared" si="0"/>
        <v>-2111.4000000003725</v>
      </c>
      <c r="G40" s="6">
        <f t="shared" si="1"/>
        <v>-9.7380665791546171E-4</v>
      </c>
      <c r="I40" s="5">
        <f>VLOOKUP($B40,'Raw data'!$A$3:$N$199, 10)</f>
        <v>2166211.9</v>
      </c>
      <c r="J40" s="5">
        <f t="shared" si="2"/>
        <v>-1980.3000000002794</v>
      </c>
      <c r="K40" s="6">
        <f t="shared" si="3"/>
        <v>-9.1334153863309681E-4</v>
      </c>
      <c r="M40" s="5">
        <f>VLOOKUP($B40,'Raw data'!$A$3:$N$199, 13)</f>
        <v>2168356.4</v>
      </c>
      <c r="N40" s="5">
        <f t="shared" si="4"/>
        <v>164.1999999997206</v>
      </c>
      <c r="O40" s="6">
        <f t="shared" si="5"/>
        <v>7.5731293563236962E-5</v>
      </c>
    </row>
    <row r="41" spans="2:15" x14ac:dyDescent="0.2">
      <c r="B41" s="2" t="s">
        <v>299</v>
      </c>
      <c r="C41" s="5">
        <f>VLOOKUP($B41,'Raw data'!$A$3:$N$199, 4)</f>
        <v>2684209.6</v>
      </c>
      <c r="D41" s="5"/>
      <c r="E41" s="5">
        <f>VLOOKUP($B41,'Raw data'!$A$3:$N$199, 7)</f>
        <v>2683370.9</v>
      </c>
      <c r="F41" s="5">
        <f t="shared" si="0"/>
        <v>-838.70000000018626</v>
      </c>
      <c r="G41" s="6">
        <f t="shared" si="1"/>
        <v>-3.1245697057345528E-4</v>
      </c>
      <c r="I41" s="5">
        <f>VLOOKUP($B41,'Raw data'!$A$3:$N$199, 10)</f>
        <v>2682249.4</v>
      </c>
      <c r="J41" s="5">
        <f t="shared" si="2"/>
        <v>-1960.2000000001863</v>
      </c>
      <c r="K41" s="6">
        <f t="shared" si="3"/>
        <v>-7.3027084025039854E-4</v>
      </c>
      <c r="M41" s="5">
        <f>VLOOKUP($B41,'Raw data'!$A$3:$N$199, 13)</f>
        <v>2687423.4</v>
      </c>
      <c r="N41" s="5">
        <f t="shared" si="4"/>
        <v>3213.7999999998137</v>
      </c>
      <c r="O41" s="6">
        <f t="shared" si="5"/>
        <v>1.1972984524009651E-3</v>
      </c>
    </row>
    <row r="42" spans="2:15" x14ac:dyDescent="0.2">
      <c r="B42" s="2" t="s">
        <v>300</v>
      </c>
      <c r="C42" s="5">
        <f>VLOOKUP($B42,'Raw data'!$A$3:$N$199, 4)</f>
        <v>464656.5</v>
      </c>
      <c r="D42" s="5"/>
      <c r="E42" s="5">
        <f>VLOOKUP($B42,'Raw data'!$A$3:$N$199, 7)</f>
        <v>464645.9</v>
      </c>
      <c r="F42" s="5">
        <f t="shared" si="0"/>
        <v>-10.599999999976717</v>
      </c>
      <c r="G42" s="6">
        <f t="shared" si="1"/>
        <v>-2.2812550776706484E-5</v>
      </c>
      <c r="I42" s="5">
        <f>VLOOKUP($B42,'Raw data'!$A$3:$N$199, 10)</f>
        <v>464659</v>
      </c>
      <c r="J42" s="5">
        <f t="shared" si="2"/>
        <v>2.5</v>
      </c>
      <c r="K42" s="6">
        <f t="shared" si="3"/>
        <v>5.3803185794237246E-6</v>
      </c>
      <c r="M42" s="5">
        <f>VLOOKUP($B42,'Raw data'!$A$3:$N$199, 13)</f>
        <v>464679.5</v>
      </c>
      <c r="N42" s="5">
        <f t="shared" si="4"/>
        <v>23</v>
      </c>
      <c r="O42" s="6">
        <f t="shared" si="5"/>
        <v>4.9498930930698271E-5</v>
      </c>
    </row>
    <row r="43" spans="2:15" x14ac:dyDescent="0.2">
      <c r="B43" s="2" t="s">
        <v>301</v>
      </c>
      <c r="C43" s="5">
        <f>VLOOKUP($B43,'Raw data'!$A$3:$N$199, 4)</f>
        <v>674170.2</v>
      </c>
      <c r="D43" s="5"/>
      <c r="E43" s="5">
        <f>VLOOKUP($B43,'Raw data'!$A$3:$N$199, 7)</f>
        <v>674080</v>
      </c>
      <c r="F43" s="5">
        <f t="shared" si="0"/>
        <v>-90.199999999953434</v>
      </c>
      <c r="G43" s="6">
        <f t="shared" si="1"/>
        <v>-1.3379410718532714E-4</v>
      </c>
      <c r="I43" s="5">
        <f>VLOOKUP($B43,'Raw data'!$A$3:$N$199, 10)</f>
        <v>674007.4</v>
      </c>
      <c r="J43" s="5">
        <f t="shared" si="2"/>
        <v>-162.79999999993015</v>
      </c>
      <c r="K43" s="6">
        <f t="shared" si="3"/>
        <v>-2.4148204711500176E-4</v>
      </c>
      <c r="M43" s="5">
        <f>VLOOKUP($B43,'Raw data'!$A$3:$N$199, 13)</f>
        <v>674453.6</v>
      </c>
      <c r="N43" s="5">
        <f t="shared" si="4"/>
        <v>283.40000000002328</v>
      </c>
      <c r="O43" s="6">
        <f t="shared" si="5"/>
        <v>4.203686250149047E-4</v>
      </c>
    </row>
    <row r="44" spans="2:15" x14ac:dyDescent="0.2">
      <c r="B44" s="2" t="s">
        <v>302</v>
      </c>
      <c r="C44" s="5">
        <f>VLOOKUP($B44,'Raw data'!$A$3:$N$199, 4)</f>
        <v>1433213</v>
      </c>
      <c r="D44" s="5"/>
      <c r="E44" s="5">
        <f>VLOOKUP($B44,'Raw data'!$A$3:$N$199, 7)</f>
        <v>1433151.3</v>
      </c>
      <c r="F44" s="5">
        <f t="shared" si="0"/>
        <v>-61.699999999953434</v>
      </c>
      <c r="G44" s="6">
        <f t="shared" si="1"/>
        <v>-4.3050125836113288E-5</v>
      </c>
      <c r="I44" s="5">
        <f>VLOOKUP($B44,'Raw data'!$A$3:$N$199, 10)</f>
        <v>1433228.7</v>
      </c>
      <c r="J44" s="5">
        <f t="shared" si="2"/>
        <v>15.699999999953434</v>
      </c>
      <c r="K44" s="6">
        <f t="shared" si="3"/>
        <v>1.0954408032827943E-5</v>
      </c>
      <c r="M44" s="5">
        <f>VLOOKUP($B44,'Raw data'!$A$3:$N$199, 13)</f>
        <v>1433297</v>
      </c>
      <c r="N44" s="5">
        <f t="shared" si="4"/>
        <v>84</v>
      </c>
      <c r="O44" s="6">
        <f t="shared" si="5"/>
        <v>5.8609571640781938E-5</v>
      </c>
    </row>
    <row r="45" spans="2:15" x14ac:dyDescent="0.2">
      <c r="B45" s="2" t="s">
        <v>303</v>
      </c>
      <c r="C45" s="5">
        <f>VLOOKUP($B45,'Raw data'!$A$3:$N$199, 4)</f>
        <v>1609229.3</v>
      </c>
      <c r="D45" s="5"/>
      <c r="E45" s="5">
        <f>VLOOKUP($B45,'Raw data'!$A$3:$N$199, 7)</f>
        <v>1609320.7</v>
      </c>
      <c r="F45" s="5">
        <f t="shared" si="0"/>
        <v>91.399999999906868</v>
      </c>
      <c r="G45" s="6">
        <f t="shared" si="1"/>
        <v>5.6797374991809352E-5</v>
      </c>
      <c r="I45" s="5">
        <f>VLOOKUP($B45,'Raw data'!$A$3:$N$199, 10)</f>
        <v>1608574.3</v>
      </c>
      <c r="J45" s="5">
        <f t="shared" si="2"/>
        <v>-655</v>
      </c>
      <c r="K45" s="6">
        <f t="shared" si="3"/>
        <v>-4.0702714025900473E-4</v>
      </c>
      <c r="M45" s="5">
        <f>VLOOKUP($B45,'Raw data'!$A$3:$N$199, 13)</f>
        <v>1608902.2</v>
      </c>
      <c r="N45" s="5">
        <f t="shared" si="4"/>
        <v>-327.10000000009313</v>
      </c>
      <c r="O45" s="6">
        <f t="shared" si="5"/>
        <v>-2.0326500393703565E-4</v>
      </c>
    </row>
    <row r="46" spans="2:15" x14ac:dyDescent="0.2">
      <c r="B46" s="2" t="s">
        <v>304</v>
      </c>
      <c r="C46" s="5">
        <f>VLOOKUP($B46,'Raw data'!$A$3:$N$199, 4)</f>
        <v>2012610.2</v>
      </c>
      <c r="D46" s="5"/>
      <c r="E46" s="5">
        <f>VLOOKUP($B46,'Raw data'!$A$3:$N$199, 7)</f>
        <v>2010869.7</v>
      </c>
      <c r="F46" s="5">
        <f t="shared" si="0"/>
        <v>-1740.5</v>
      </c>
      <c r="G46" s="6">
        <f t="shared" si="1"/>
        <v>-8.6479736612683376E-4</v>
      </c>
      <c r="I46" s="5">
        <f>VLOOKUP($B46,'Raw data'!$A$3:$N$199, 10)</f>
        <v>2008203.3</v>
      </c>
      <c r="J46" s="5">
        <f t="shared" si="2"/>
        <v>-4406.8999999999069</v>
      </c>
      <c r="K46" s="6">
        <f t="shared" si="3"/>
        <v>-2.1896440751417771E-3</v>
      </c>
      <c r="M46" s="5">
        <f>VLOOKUP($B46,'Raw data'!$A$3:$N$199, 13)</f>
        <v>2020557.3</v>
      </c>
      <c r="N46" s="5">
        <f t="shared" si="4"/>
        <v>7947.1000000000931</v>
      </c>
      <c r="O46" s="6">
        <f t="shared" si="5"/>
        <v>3.9486533457895089E-3</v>
      </c>
    </row>
    <row r="47" spans="2:15" x14ac:dyDescent="0.2">
      <c r="B47" s="2" t="s">
        <v>305</v>
      </c>
      <c r="C47" s="5">
        <f>VLOOKUP($B47,'Raw data'!$A$3:$N$199, 4)</f>
        <v>64814.3</v>
      </c>
      <c r="D47" s="5"/>
      <c r="E47" s="5">
        <f>VLOOKUP($B47,'Raw data'!$A$3:$N$199, 7)</f>
        <v>64335.199999999997</v>
      </c>
      <c r="F47" s="5">
        <f t="shared" si="0"/>
        <v>-479.10000000000582</v>
      </c>
      <c r="G47" s="6">
        <f t="shared" si="1"/>
        <v>-7.3918872841333746E-3</v>
      </c>
      <c r="I47" s="5">
        <f>VLOOKUP($B47,'Raw data'!$A$3:$N$199, 10)</f>
        <v>64676.3</v>
      </c>
      <c r="J47" s="5">
        <f t="shared" si="2"/>
        <v>-138</v>
      </c>
      <c r="K47" s="6">
        <f t="shared" si="3"/>
        <v>-2.1291597687547346E-3</v>
      </c>
      <c r="M47" s="5">
        <f>VLOOKUP($B47,'Raw data'!$A$3:$N$199, 13)</f>
        <v>65053.8</v>
      </c>
      <c r="N47" s="5">
        <f t="shared" si="4"/>
        <v>239.5</v>
      </c>
      <c r="O47" s="6">
        <f t="shared" si="5"/>
        <v>3.6951722073678183E-3</v>
      </c>
    </row>
    <row r="48" spans="2:15" x14ac:dyDescent="0.2">
      <c r="B48" s="2" t="s">
        <v>306</v>
      </c>
      <c r="C48" s="5">
        <f>VLOOKUP($B48,'Raw data'!$A$3:$N$199, 4)</f>
        <v>961836.5</v>
      </c>
      <c r="D48" s="5"/>
      <c r="E48" s="5">
        <f>VLOOKUP($B48,'Raw data'!$A$3:$N$199, 7)</f>
        <v>961693.3</v>
      </c>
      <c r="F48" s="5">
        <f t="shared" si="0"/>
        <v>-143.19999999995343</v>
      </c>
      <c r="G48" s="6">
        <f t="shared" si="1"/>
        <v>-1.4888185258092558E-4</v>
      </c>
      <c r="I48" s="5">
        <f>VLOOKUP($B48,'Raw data'!$A$3:$N$199, 10)</f>
        <v>961690.4</v>
      </c>
      <c r="J48" s="5">
        <f t="shared" si="2"/>
        <v>-146.09999999997672</v>
      </c>
      <c r="K48" s="6">
        <f t="shared" si="3"/>
        <v>-1.5189691803126282E-4</v>
      </c>
      <c r="M48" s="5">
        <f>VLOOKUP($B48,'Raw data'!$A$3:$N$199, 13)</f>
        <v>962001.7</v>
      </c>
      <c r="N48" s="5">
        <f t="shared" si="4"/>
        <v>165.19999999995343</v>
      </c>
      <c r="O48" s="6">
        <f t="shared" si="5"/>
        <v>1.7175476289364505E-4</v>
      </c>
    </row>
    <row r="49" spans="1:15" x14ac:dyDescent="0.2">
      <c r="B49" s="2" t="s">
        <v>307</v>
      </c>
      <c r="C49" s="5">
        <f>VLOOKUP($B49,'Raw data'!$A$3:$N$199, 4)</f>
        <v>8254522.2000000002</v>
      </c>
      <c r="D49" s="5"/>
      <c r="E49" s="5">
        <f>VLOOKUP($B49,'Raw data'!$A$3:$N$199, 7)</f>
        <v>8241664.4000000004</v>
      </c>
      <c r="F49" s="5">
        <f t="shared" si="0"/>
        <v>-12857.799999999814</v>
      </c>
      <c r="G49" s="6">
        <f t="shared" si="1"/>
        <v>-1.557667383825052E-3</v>
      </c>
      <c r="I49" s="5">
        <f>VLOOKUP($B49,'Raw data'!$A$3:$N$199, 10)</f>
        <v>8234680.9000000004</v>
      </c>
      <c r="J49" s="5">
        <f t="shared" si="2"/>
        <v>-19841.299999999814</v>
      </c>
      <c r="K49" s="6">
        <f t="shared" si="3"/>
        <v>-2.403688489686273E-3</v>
      </c>
      <c r="M49" s="5">
        <f>VLOOKUP($B49,'Raw data'!$A$3:$N$199, 13)</f>
        <v>8317394.4000000004</v>
      </c>
      <c r="N49" s="5">
        <f t="shared" si="4"/>
        <v>62872.200000000186</v>
      </c>
      <c r="O49" s="6">
        <f t="shared" si="5"/>
        <v>7.6166976690668041E-3</v>
      </c>
    </row>
    <row r="52" spans="1:15" x14ac:dyDescent="0.2">
      <c r="A52" s="2" t="s">
        <v>419</v>
      </c>
      <c r="B52" s="2" t="str">
        <f>B5</f>
        <v>Total</v>
      </c>
      <c r="C52" s="5">
        <f>SUM(C54:C96)</f>
        <v>3880774.4000000004</v>
      </c>
      <c r="E52" s="5">
        <f>SUM(E54:E96)</f>
        <v>3880373.0999999996</v>
      </c>
      <c r="F52" s="5">
        <f>E52-$C52</f>
        <v>-401.30000000074506</v>
      </c>
      <c r="G52" s="6">
        <f>F52/$C52</f>
        <v>-1.0340719625463027E-4</v>
      </c>
      <c r="I52" s="5">
        <f>SUM(I54:I96)</f>
        <v>3878632.8000000003</v>
      </c>
      <c r="J52" s="5">
        <f>I52-$C52</f>
        <v>-2141.6000000000931</v>
      </c>
      <c r="K52" s="6">
        <f>J52/$C52</f>
        <v>-5.5184862072891767E-4</v>
      </c>
      <c r="M52" s="5">
        <f>SUM(M54:M96)</f>
        <v>3882383.3000000003</v>
      </c>
      <c r="N52" s="5">
        <f>M52-$C52</f>
        <v>1608.8999999999069</v>
      </c>
      <c r="O52" s="6">
        <f>N52/$C52</f>
        <v>4.1458220297472246E-4</v>
      </c>
    </row>
    <row r="54" spans="1:15" x14ac:dyDescent="0.2">
      <c r="B54" s="2" t="str">
        <f t="shared" ref="B54:B96" si="6">B7</f>
        <v>Adams, PA</v>
      </c>
      <c r="C54" s="5">
        <f>VLOOKUP($B54,'Raw data'!$A$3:$N$199, 5)</f>
        <v>157287.79999999999</v>
      </c>
      <c r="D54" s="5"/>
      <c r="E54" s="5">
        <f>VLOOKUP($B54,'Raw data'!$A$3:$N$199, 8)</f>
        <v>157242.29999999999</v>
      </c>
      <c r="F54" s="5">
        <f>E54-$C54</f>
        <v>-45.5</v>
      </c>
      <c r="G54" s="6">
        <f>F54/$C54</f>
        <v>-2.8927863445225887E-4</v>
      </c>
      <c r="I54" s="5">
        <f>VLOOKUP($B54,'Raw data'!$A$3:$N$199, 11)</f>
        <v>157279.29999999999</v>
      </c>
      <c r="J54" s="5">
        <f>I54-$C54</f>
        <v>-8.5</v>
      </c>
      <c r="K54" s="6">
        <f>J54/$C54</f>
        <v>-5.4041063578993415E-5</v>
      </c>
      <c r="M54" s="5">
        <f>VLOOKUP($B54,'Raw data'!$A$3:$N$199, 14)</f>
        <v>157598.5</v>
      </c>
      <c r="N54" s="5">
        <f>M54-$C54</f>
        <v>310.70000000001164</v>
      </c>
      <c r="O54" s="6">
        <f>N54/$C54</f>
        <v>1.9753598181169274E-3</v>
      </c>
    </row>
    <row r="55" spans="1:15" x14ac:dyDescent="0.2">
      <c r="B55" s="2" t="str">
        <f t="shared" si="6"/>
        <v>Bedford, PA</v>
      </c>
      <c r="C55" s="5">
        <f>VLOOKUP($B55,'Raw data'!$A$3:$N$199, 5)</f>
        <v>91472.7</v>
      </c>
      <c r="D55" s="5"/>
      <c r="E55" s="5">
        <f>VLOOKUP($B55,'Raw data'!$A$3:$N$199, 8)</f>
        <v>91475.3</v>
      </c>
      <c r="F55" s="5">
        <f t="shared" ref="F55:F96" si="7">E55-$C55</f>
        <v>2.6000000000058208</v>
      </c>
      <c r="G55" s="6">
        <f t="shared" ref="G55:G96" si="8">F55/$C55</f>
        <v>2.8423781084474611E-5</v>
      </c>
      <c r="I55" s="5">
        <f>VLOOKUP($B55,'Raw data'!$A$3:$N$199, 11)</f>
        <v>91461.4</v>
      </c>
      <c r="J55" s="5">
        <f t="shared" ref="J55:J96" si="9">I55-$C55</f>
        <v>-11.30000000000291</v>
      </c>
      <c r="K55" s="6">
        <f t="shared" ref="K55:K96" si="10">J55/$C55</f>
        <v>-1.2353412548227953E-4</v>
      </c>
      <c r="M55" s="5">
        <f>VLOOKUP($B55,'Raw data'!$A$3:$N$199, 14)</f>
        <v>91472</v>
      </c>
      <c r="N55" s="5">
        <f t="shared" ref="N55:N96" si="11">M55-$C55</f>
        <v>-0.69999999999708962</v>
      </c>
      <c r="O55" s="6">
        <f t="shared" ref="O55:O96" si="12">N55/$C55</f>
        <v>-7.6525564457711393E-6</v>
      </c>
    </row>
    <row r="56" spans="1:15" x14ac:dyDescent="0.2">
      <c r="B56" s="2" t="str">
        <f t="shared" si="6"/>
        <v>Berks, PA</v>
      </c>
      <c r="C56" s="5">
        <f>VLOOKUP($B56,'Raw data'!$A$3:$N$199, 5)</f>
        <v>27967.1</v>
      </c>
      <c r="D56" s="5"/>
      <c r="E56" s="5">
        <f>VLOOKUP($B56,'Raw data'!$A$3:$N$199, 8)</f>
        <v>27988</v>
      </c>
      <c r="F56" s="5">
        <f t="shared" si="7"/>
        <v>20.900000000001455</v>
      </c>
      <c r="G56" s="6">
        <f t="shared" si="8"/>
        <v>7.4730665675030506E-4</v>
      </c>
      <c r="I56" s="5">
        <f>VLOOKUP($B56,'Raw data'!$A$3:$N$199, 11)</f>
        <v>28044.3</v>
      </c>
      <c r="J56" s="5">
        <f t="shared" si="9"/>
        <v>77.200000000000728</v>
      </c>
      <c r="K56" s="6">
        <f t="shared" si="10"/>
        <v>2.7603863110583771E-3</v>
      </c>
      <c r="M56" s="5">
        <f>VLOOKUP($B56,'Raw data'!$A$3:$N$199, 14)</f>
        <v>28002.7</v>
      </c>
      <c r="N56" s="5">
        <f t="shared" si="11"/>
        <v>35.600000000002183</v>
      </c>
      <c r="O56" s="6">
        <f t="shared" si="12"/>
        <v>1.272924257431131E-3</v>
      </c>
    </row>
    <row r="57" spans="1:15" x14ac:dyDescent="0.2">
      <c r="B57" s="2" t="str">
        <f t="shared" si="6"/>
        <v>Blair, PA</v>
      </c>
      <c r="C57" s="5">
        <f>VLOOKUP($B57,'Raw data'!$A$3:$N$199, 5)</f>
        <v>135361.5</v>
      </c>
      <c r="D57" s="5"/>
      <c r="E57" s="5">
        <f>VLOOKUP($B57,'Raw data'!$A$3:$N$199, 8)</f>
        <v>135336.4</v>
      </c>
      <c r="F57" s="5">
        <f t="shared" si="7"/>
        <v>-25.100000000005821</v>
      </c>
      <c r="G57" s="6">
        <f t="shared" si="8"/>
        <v>-1.8542938723348825E-4</v>
      </c>
      <c r="I57" s="5">
        <f>VLOOKUP($B57,'Raw data'!$A$3:$N$199, 11)</f>
        <v>135348.20000000001</v>
      </c>
      <c r="J57" s="5">
        <f t="shared" si="9"/>
        <v>-13.299999999988358</v>
      </c>
      <c r="K57" s="6">
        <f t="shared" si="10"/>
        <v>-9.825541235867184E-5</v>
      </c>
      <c r="M57" s="5">
        <f>VLOOKUP($B57,'Raw data'!$A$3:$N$199, 14)</f>
        <v>135404</v>
      </c>
      <c r="N57" s="5">
        <f t="shared" si="11"/>
        <v>42.5</v>
      </c>
      <c r="O57" s="6">
        <f t="shared" si="12"/>
        <v>3.1397406204866228E-4</v>
      </c>
    </row>
    <row r="58" spans="1:15" x14ac:dyDescent="0.2">
      <c r="B58" s="2" t="str">
        <f t="shared" si="6"/>
        <v>Bradford, PA</v>
      </c>
      <c r="C58" s="5">
        <f>VLOOKUP($B58,'Raw data'!$A$3:$N$199, 5)</f>
        <v>166282.20000000001</v>
      </c>
      <c r="D58" s="5"/>
      <c r="E58" s="5">
        <f>VLOOKUP($B58,'Raw data'!$A$3:$N$199, 8)</f>
        <v>166302.70000000001</v>
      </c>
      <c r="F58" s="5">
        <f t="shared" si="7"/>
        <v>20.5</v>
      </c>
      <c r="G58" s="6">
        <f t="shared" si="8"/>
        <v>1.2328439243647246E-4</v>
      </c>
      <c r="I58" s="5">
        <f>VLOOKUP($B58,'Raw data'!$A$3:$N$199, 11)</f>
        <v>166225.70000000001</v>
      </c>
      <c r="J58" s="5">
        <f t="shared" si="9"/>
        <v>-56.5</v>
      </c>
      <c r="K58" s="6">
        <f t="shared" si="10"/>
        <v>-3.3978381330052162E-4</v>
      </c>
      <c r="M58" s="5">
        <f>VLOOKUP($B58,'Raw data'!$A$3:$N$199, 14)</f>
        <v>166278.1</v>
      </c>
      <c r="N58" s="5">
        <f t="shared" si="11"/>
        <v>-4.1000000000058208</v>
      </c>
      <c r="O58" s="6">
        <f t="shared" si="12"/>
        <v>-2.4656878487329494E-5</v>
      </c>
    </row>
    <row r="59" spans="1:15" x14ac:dyDescent="0.2">
      <c r="B59" s="2" t="str">
        <f t="shared" si="6"/>
        <v>Cambria, PA</v>
      </c>
      <c r="C59" s="5">
        <f>VLOOKUP($B59,'Raw data'!$A$3:$N$199, 5)</f>
        <v>27675.8</v>
      </c>
      <c r="D59" s="5"/>
      <c r="E59" s="5">
        <f>VLOOKUP($B59,'Raw data'!$A$3:$N$199, 8)</f>
        <v>27678.7</v>
      </c>
      <c r="F59" s="5">
        <f t="shared" si="7"/>
        <v>2.9000000000014552</v>
      </c>
      <c r="G59" s="6">
        <f t="shared" si="8"/>
        <v>1.0478468553759802E-4</v>
      </c>
      <c r="I59" s="5">
        <f>VLOOKUP($B59,'Raw data'!$A$3:$N$199, 11)</f>
        <v>27656.9</v>
      </c>
      <c r="J59" s="5">
        <f t="shared" si="9"/>
        <v>-18.899999999997817</v>
      </c>
      <c r="K59" s="6">
        <f t="shared" si="10"/>
        <v>-6.8290708850323454E-4</v>
      </c>
      <c r="M59" s="5">
        <f>VLOOKUP($B59,'Raw data'!$A$3:$N$199, 14)</f>
        <v>27652</v>
      </c>
      <c r="N59" s="5">
        <f t="shared" si="11"/>
        <v>-23.799999999999272</v>
      </c>
      <c r="O59" s="6">
        <f t="shared" si="12"/>
        <v>-8.5995707441155348E-4</v>
      </c>
    </row>
    <row r="60" spans="1:15" x14ac:dyDescent="0.2">
      <c r="B60" s="2" t="str">
        <f t="shared" si="6"/>
        <v>Cameron, PA</v>
      </c>
      <c r="C60" s="5">
        <f>VLOOKUP($B60,'Raw data'!$A$3:$N$199, 5)</f>
        <v>20450.2</v>
      </c>
      <c r="D60" s="5"/>
      <c r="E60" s="5">
        <f>VLOOKUP($B60,'Raw data'!$A$3:$N$199, 8)</f>
        <v>20450.2</v>
      </c>
      <c r="F60" s="5">
        <f t="shared" si="7"/>
        <v>0</v>
      </c>
      <c r="G60" s="6">
        <f t="shared" si="8"/>
        <v>0</v>
      </c>
      <c r="I60" s="5">
        <f>VLOOKUP($B60,'Raw data'!$A$3:$N$199, 11)</f>
        <v>20450.3</v>
      </c>
      <c r="J60" s="5">
        <f t="shared" si="9"/>
        <v>9.9999999998544808E-2</v>
      </c>
      <c r="K60" s="6">
        <f t="shared" si="10"/>
        <v>4.8899277267970389E-6</v>
      </c>
      <c r="M60" s="5">
        <f>VLOOKUP($B60,'Raw data'!$A$3:$N$199, 14)</f>
        <v>20450.3</v>
      </c>
      <c r="N60" s="5">
        <f t="shared" si="11"/>
        <v>9.9999999998544808E-2</v>
      </c>
      <c r="O60" s="6">
        <f t="shared" si="12"/>
        <v>4.8899277267970389E-6</v>
      </c>
    </row>
    <row r="61" spans="1:15" x14ac:dyDescent="0.2">
      <c r="B61" s="2" t="str">
        <f t="shared" si="6"/>
        <v>Carbon, PA</v>
      </c>
      <c r="C61" s="5">
        <f>VLOOKUP($B61,'Raw data'!$A$3:$N$199, 5)</f>
        <v>1053.0999999999999</v>
      </c>
      <c r="D61" s="5"/>
      <c r="E61" s="5">
        <f>VLOOKUP($B61,'Raw data'!$A$3:$N$199, 8)</f>
        <v>1053.0999999999999</v>
      </c>
      <c r="F61" s="5">
        <f t="shared" si="7"/>
        <v>0</v>
      </c>
      <c r="G61" s="6">
        <f t="shared" si="8"/>
        <v>0</v>
      </c>
      <c r="I61" s="5">
        <f>VLOOKUP($B61,'Raw data'!$A$3:$N$199, 11)</f>
        <v>1053.0999999999999</v>
      </c>
      <c r="J61" s="5">
        <f t="shared" si="9"/>
        <v>0</v>
      </c>
      <c r="K61" s="6">
        <f t="shared" si="10"/>
        <v>0</v>
      </c>
      <c r="M61" s="5">
        <f>VLOOKUP($B61,'Raw data'!$A$3:$N$199, 14)</f>
        <v>1053.0999999999999</v>
      </c>
      <c r="N61" s="5">
        <f t="shared" si="11"/>
        <v>0</v>
      </c>
      <c r="O61" s="6">
        <f t="shared" si="12"/>
        <v>0</v>
      </c>
    </row>
    <row r="62" spans="1:15" x14ac:dyDescent="0.2">
      <c r="B62" s="2" t="str">
        <f t="shared" si="6"/>
        <v>Centre, PA</v>
      </c>
      <c r="C62" s="5">
        <f>VLOOKUP($B62,'Raw data'!$A$3:$N$199, 5)</f>
        <v>67990.399999999994</v>
      </c>
      <c r="D62" s="5"/>
      <c r="E62" s="5">
        <f>VLOOKUP($B62,'Raw data'!$A$3:$N$199, 8)</f>
        <v>68034.399999999994</v>
      </c>
      <c r="F62" s="5">
        <f t="shared" si="7"/>
        <v>44</v>
      </c>
      <c r="G62" s="6">
        <f t="shared" si="8"/>
        <v>6.4715018590859894E-4</v>
      </c>
      <c r="I62" s="5">
        <f>VLOOKUP($B62,'Raw data'!$A$3:$N$199, 11)</f>
        <v>67828.399999999994</v>
      </c>
      <c r="J62" s="5">
        <f t="shared" si="9"/>
        <v>-162</v>
      </c>
      <c r="K62" s="6">
        <f t="shared" si="10"/>
        <v>-2.382689320845296E-3</v>
      </c>
      <c r="M62" s="5">
        <f>VLOOKUP($B62,'Raw data'!$A$3:$N$199, 14)</f>
        <v>67823.5</v>
      </c>
      <c r="N62" s="5">
        <f t="shared" si="11"/>
        <v>-166.89999999999418</v>
      </c>
      <c r="O62" s="6">
        <f t="shared" si="12"/>
        <v>-2.4547583188213951E-3</v>
      </c>
    </row>
    <row r="63" spans="1:15" x14ac:dyDescent="0.2">
      <c r="B63" s="2" t="str">
        <f t="shared" si="6"/>
        <v>Chester, PA</v>
      </c>
      <c r="C63" s="5">
        <f>VLOOKUP($B63,'Raw data'!$A$3:$N$199, 5)</f>
        <v>59838.8</v>
      </c>
      <c r="D63" s="5"/>
      <c r="E63" s="5">
        <f>VLOOKUP($B63,'Raw data'!$A$3:$N$199, 8)</f>
        <v>59776.7</v>
      </c>
      <c r="F63" s="5">
        <f t="shared" si="7"/>
        <v>-62.100000000005821</v>
      </c>
      <c r="G63" s="6">
        <f t="shared" si="8"/>
        <v>-1.0377881909397551E-3</v>
      </c>
      <c r="I63" s="5">
        <f>VLOOKUP($B63,'Raw data'!$A$3:$N$199, 11)</f>
        <v>59716.800000000003</v>
      </c>
      <c r="J63" s="5">
        <f t="shared" si="9"/>
        <v>-122</v>
      </c>
      <c r="K63" s="6">
        <f t="shared" si="10"/>
        <v>-2.0388109387220331E-3</v>
      </c>
      <c r="M63" s="5">
        <f>VLOOKUP($B63,'Raw data'!$A$3:$N$199, 14)</f>
        <v>59481.3</v>
      </c>
      <c r="N63" s="5">
        <f t="shared" si="11"/>
        <v>-357.5</v>
      </c>
      <c r="O63" s="6">
        <f t="shared" si="12"/>
        <v>-5.974384513058417E-3</v>
      </c>
    </row>
    <row r="64" spans="1:15" x14ac:dyDescent="0.2">
      <c r="B64" s="2" t="str">
        <f t="shared" si="6"/>
        <v>Clearfield, PA</v>
      </c>
      <c r="C64" s="5">
        <f>VLOOKUP($B64,'Raw data'!$A$3:$N$199, 5)</f>
        <v>90833.4</v>
      </c>
      <c r="D64" s="5"/>
      <c r="E64" s="5">
        <f>VLOOKUP($B64,'Raw data'!$A$3:$N$199, 8)</f>
        <v>90828.800000000003</v>
      </c>
      <c r="F64" s="5">
        <f t="shared" si="7"/>
        <v>-4.5999999999912689</v>
      </c>
      <c r="G64" s="6">
        <f t="shared" si="8"/>
        <v>-5.0642164666205043E-5</v>
      </c>
      <c r="I64" s="5">
        <f>VLOOKUP($B64,'Raw data'!$A$3:$N$199, 11)</f>
        <v>90797.4</v>
      </c>
      <c r="J64" s="5">
        <f t="shared" si="9"/>
        <v>-36</v>
      </c>
      <c r="K64" s="6">
        <f t="shared" si="10"/>
        <v>-3.9632998434496562E-4</v>
      </c>
      <c r="M64" s="5">
        <f>VLOOKUP($B64,'Raw data'!$A$3:$N$199, 14)</f>
        <v>90831.8</v>
      </c>
      <c r="N64" s="5">
        <f t="shared" si="11"/>
        <v>-1.5999999999912689</v>
      </c>
      <c r="O64" s="6">
        <f t="shared" si="12"/>
        <v>-1.7614665970791241E-5</v>
      </c>
    </row>
    <row r="65" spans="2:15" x14ac:dyDescent="0.2">
      <c r="B65" s="2" t="str">
        <f t="shared" si="6"/>
        <v>Clinton, PA</v>
      </c>
      <c r="C65" s="5">
        <f>VLOOKUP($B65,'Raw data'!$A$3:$N$199, 5)</f>
        <v>70673.8</v>
      </c>
      <c r="D65" s="5"/>
      <c r="E65" s="5">
        <f>VLOOKUP($B65,'Raw data'!$A$3:$N$199, 8)</f>
        <v>70689</v>
      </c>
      <c r="F65" s="5">
        <f t="shared" si="7"/>
        <v>15.19999999999709</v>
      </c>
      <c r="G65" s="6">
        <f t="shared" si="8"/>
        <v>2.150726294609472E-4</v>
      </c>
      <c r="I65" s="5">
        <f>VLOOKUP($B65,'Raw data'!$A$3:$N$199, 11)</f>
        <v>70645.600000000006</v>
      </c>
      <c r="J65" s="5">
        <f t="shared" si="9"/>
        <v>-28.19999999999709</v>
      </c>
      <c r="K65" s="6">
        <f t="shared" si="10"/>
        <v>-3.9901632571047669E-4</v>
      </c>
      <c r="M65" s="5">
        <f>VLOOKUP($B65,'Raw data'!$A$3:$N$199, 14)</f>
        <v>70661.399999999994</v>
      </c>
      <c r="N65" s="5">
        <f t="shared" si="11"/>
        <v>-12.400000000008731</v>
      </c>
      <c r="O65" s="6">
        <f t="shared" si="12"/>
        <v>-1.7545398719198246E-4</v>
      </c>
    </row>
    <row r="66" spans="2:15" x14ac:dyDescent="0.2">
      <c r="B66" s="2" t="str">
        <f t="shared" si="6"/>
        <v>Columbia, PA</v>
      </c>
      <c r="C66" s="5">
        <f>VLOOKUP($B66,'Raw data'!$A$3:$N$199, 5)</f>
        <v>90234</v>
      </c>
      <c r="D66" s="5"/>
      <c r="E66" s="5">
        <f>VLOOKUP($B66,'Raw data'!$A$3:$N$199, 8)</f>
        <v>90225.9</v>
      </c>
      <c r="F66" s="5">
        <f t="shared" si="7"/>
        <v>-8.1000000000058208</v>
      </c>
      <c r="G66" s="6">
        <f t="shared" si="8"/>
        <v>-8.9766606822326621E-5</v>
      </c>
      <c r="I66" s="5">
        <f>VLOOKUP($B66,'Raw data'!$A$3:$N$199, 11)</f>
        <v>90225.7</v>
      </c>
      <c r="J66" s="5">
        <f t="shared" si="9"/>
        <v>-8.3000000000029104</v>
      </c>
      <c r="K66" s="6">
        <f t="shared" si="10"/>
        <v>-9.198306625000455E-5</v>
      </c>
      <c r="M66" s="5">
        <f>VLOOKUP($B66,'Raw data'!$A$3:$N$199, 14)</f>
        <v>90283.1</v>
      </c>
      <c r="N66" s="5">
        <f t="shared" si="11"/>
        <v>49.100000000005821</v>
      </c>
      <c r="O66" s="6">
        <f t="shared" si="12"/>
        <v>5.4414078950291262E-4</v>
      </c>
    </row>
    <row r="67" spans="2:15" x14ac:dyDescent="0.2">
      <c r="B67" s="2" t="str">
        <f t="shared" si="6"/>
        <v>Cumberland, PA</v>
      </c>
      <c r="C67" s="5">
        <f>VLOOKUP($B67,'Raw data'!$A$3:$N$199, 5)</f>
        <v>114520.6</v>
      </c>
      <c r="D67" s="5"/>
      <c r="E67" s="5">
        <f>VLOOKUP($B67,'Raw data'!$A$3:$N$199, 8)</f>
        <v>114544.6</v>
      </c>
      <c r="F67" s="5">
        <f t="shared" si="7"/>
        <v>24</v>
      </c>
      <c r="G67" s="6">
        <f t="shared" si="8"/>
        <v>2.0956928273166574E-4</v>
      </c>
      <c r="I67" s="5">
        <f>VLOOKUP($B67,'Raw data'!$A$3:$N$199, 11)</f>
        <v>114270.8</v>
      </c>
      <c r="J67" s="5">
        <f t="shared" si="9"/>
        <v>-249.80000000000291</v>
      </c>
      <c r="K67" s="6">
        <f t="shared" si="10"/>
        <v>-2.1812669510987794E-3</v>
      </c>
      <c r="M67" s="5">
        <f>VLOOKUP($B67,'Raw data'!$A$3:$N$199, 14)</f>
        <v>114311.7</v>
      </c>
      <c r="N67" s="5">
        <f t="shared" si="11"/>
        <v>-208.90000000000873</v>
      </c>
      <c r="O67" s="6">
        <f t="shared" si="12"/>
        <v>-1.8241259651102834E-3</v>
      </c>
    </row>
    <row r="68" spans="2:15" x14ac:dyDescent="0.2">
      <c r="B68" s="2" t="str">
        <f t="shared" si="6"/>
        <v>Dauphin, PA</v>
      </c>
      <c r="C68" s="5">
        <f>VLOOKUP($B68,'Raw data'!$A$3:$N$199, 5)</f>
        <v>150226.6</v>
      </c>
      <c r="D68" s="5"/>
      <c r="E68" s="5">
        <f>VLOOKUP($B68,'Raw data'!$A$3:$N$199, 8)</f>
        <v>150237.4</v>
      </c>
      <c r="F68" s="5">
        <f t="shared" si="7"/>
        <v>10.799999999988358</v>
      </c>
      <c r="G68" s="6">
        <f t="shared" si="8"/>
        <v>7.1891396064267964E-5</v>
      </c>
      <c r="I68" s="5">
        <f>VLOOKUP($B68,'Raw data'!$A$3:$N$199, 11)</f>
        <v>150116.6</v>
      </c>
      <c r="J68" s="5">
        <f t="shared" si="9"/>
        <v>-110</v>
      </c>
      <c r="K68" s="6">
        <f t="shared" si="10"/>
        <v>-7.3222718213685194E-4</v>
      </c>
      <c r="M68" s="5">
        <f>VLOOKUP($B68,'Raw data'!$A$3:$N$199, 14)</f>
        <v>150263.1</v>
      </c>
      <c r="N68" s="5">
        <f t="shared" si="11"/>
        <v>36.5</v>
      </c>
      <c r="O68" s="6">
        <f t="shared" si="12"/>
        <v>2.4296629225450085E-4</v>
      </c>
    </row>
    <row r="69" spans="2:15" x14ac:dyDescent="0.2">
      <c r="B69" s="2" t="str">
        <f t="shared" si="6"/>
        <v>Elk, PA</v>
      </c>
      <c r="C69" s="5">
        <f>VLOOKUP($B69,'Raw data'!$A$3:$N$199, 5)</f>
        <v>15339.7</v>
      </c>
      <c r="D69" s="5"/>
      <c r="E69" s="5">
        <f>VLOOKUP($B69,'Raw data'!$A$3:$N$199, 8)</f>
        <v>15339.6</v>
      </c>
      <c r="F69" s="5">
        <f t="shared" si="7"/>
        <v>-0.1000000000003638</v>
      </c>
      <c r="G69" s="6">
        <f t="shared" si="8"/>
        <v>-6.5190323148669008E-6</v>
      </c>
      <c r="I69" s="5">
        <f>VLOOKUP($B69,'Raw data'!$A$3:$N$199, 11)</f>
        <v>15339.7</v>
      </c>
      <c r="J69" s="5">
        <f t="shared" si="9"/>
        <v>0</v>
      </c>
      <c r="K69" s="6">
        <f t="shared" si="10"/>
        <v>0</v>
      </c>
      <c r="M69" s="5">
        <f>VLOOKUP($B69,'Raw data'!$A$3:$N$199, 14)</f>
        <v>15339.9</v>
      </c>
      <c r="N69" s="5">
        <f t="shared" si="11"/>
        <v>0.19999999999890861</v>
      </c>
      <c r="O69" s="6">
        <f t="shared" si="12"/>
        <v>1.303806462961522E-5</v>
      </c>
    </row>
    <row r="70" spans="2:15" x14ac:dyDescent="0.2">
      <c r="B70" s="2" t="str">
        <f t="shared" si="6"/>
        <v>Franklin, PA</v>
      </c>
      <c r="C70" s="5">
        <f>VLOOKUP($B70,'Raw data'!$A$3:$N$199, 5)</f>
        <v>242260.2</v>
      </c>
      <c r="D70" s="5"/>
      <c r="E70" s="5">
        <f>VLOOKUP($B70,'Raw data'!$A$3:$N$199, 8)</f>
        <v>242260.5</v>
      </c>
      <c r="F70" s="5">
        <f t="shared" si="7"/>
        <v>0.29999999998835847</v>
      </c>
      <c r="G70" s="6">
        <f t="shared" si="8"/>
        <v>1.2383379522858417E-6</v>
      </c>
      <c r="I70" s="5">
        <f>VLOOKUP($B70,'Raw data'!$A$3:$N$199, 11)</f>
        <v>242011.3</v>
      </c>
      <c r="J70" s="5">
        <f t="shared" si="9"/>
        <v>-248.90000000002328</v>
      </c>
      <c r="K70" s="6">
        <f t="shared" si="10"/>
        <v>-1.0274077211197847E-3</v>
      </c>
      <c r="M70" s="5">
        <f>VLOOKUP($B70,'Raw data'!$A$3:$N$199, 14)</f>
        <v>242053.6</v>
      </c>
      <c r="N70" s="5">
        <f t="shared" si="11"/>
        <v>-206.60000000000582</v>
      </c>
      <c r="O70" s="6">
        <f t="shared" si="12"/>
        <v>-8.5280206984063333E-4</v>
      </c>
    </row>
    <row r="71" spans="2:15" x14ac:dyDescent="0.2">
      <c r="B71" s="2" t="str">
        <f t="shared" si="6"/>
        <v>Fulton, PA</v>
      </c>
      <c r="C71" s="5">
        <f>VLOOKUP($B71,'Raw data'!$A$3:$N$199, 5)</f>
        <v>58651.4</v>
      </c>
      <c r="D71" s="5"/>
      <c r="E71" s="5">
        <f>VLOOKUP($B71,'Raw data'!$A$3:$N$199, 8)</f>
        <v>58666.400000000001</v>
      </c>
      <c r="F71" s="5">
        <f t="shared" si="7"/>
        <v>15</v>
      </c>
      <c r="G71" s="6">
        <f t="shared" si="8"/>
        <v>2.5574837088287745E-4</v>
      </c>
      <c r="I71" s="5">
        <f>VLOOKUP($B71,'Raw data'!$A$3:$N$199, 11)</f>
        <v>58639.199999999997</v>
      </c>
      <c r="J71" s="5">
        <f t="shared" si="9"/>
        <v>-12.200000000004366</v>
      </c>
      <c r="K71" s="6">
        <f t="shared" si="10"/>
        <v>-2.0800867498481476E-4</v>
      </c>
      <c r="M71" s="5">
        <f>VLOOKUP($B71,'Raw data'!$A$3:$N$199, 14)</f>
        <v>58648.3</v>
      </c>
      <c r="N71" s="5">
        <f t="shared" si="11"/>
        <v>-3.0999999999985448</v>
      </c>
      <c r="O71" s="6">
        <f t="shared" si="12"/>
        <v>-5.2854663315769864E-5</v>
      </c>
    </row>
    <row r="72" spans="2:15" x14ac:dyDescent="0.2">
      <c r="B72" s="2" t="str">
        <f t="shared" si="6"/>
        <v>Huntingdon, PA</v>
      </c>
      <c r="C72" s="5">
        <f>VLOOKUP($B72,'Raw data'!$A$3:$N$199, 5)</f>
        <v>89434.5</v>
      </c>
      <c r="D72" s="5"/>
      <c r="E72" s="5">
        <f>VLOOKUP($B72,'Raw data'!$A$3:$N$199, 8)</f>
        <v>89479.7</v>
      </c>
      <c r="F72" s="5">
        <f t="shared" si="7"/>
        <v>45.19999999999709</v>
      </c>
      <c r="G72" s="6">
        <f t="shared" si="8"/>
        <v>5.0539780509755285E-4</v>
      </c>
      <c r="I72" s="5">
        <f>VLOOKUP($B72,'Raw data'!$A$3:$N$199, 11)</f>
        <v>89369.2</v>
      </c>
      <c r="J72" s="5">
        <f t="shared" si="9"/>
        <v>-65.30000000000291</v>
      </c>
      <c r="K72" s="6">
        <f t="shared" si="10"/>
        <v>-7.3014328922287161E-4</v>
      </c>
      <c r="M72" s="5">
        <f>VLOOKUP($B72,'Raw data'!$A$3:$N$199, 14)</f>
        <v>89414.399999999994</v>
      </c>
      <c r="N72" s="5">
        <f t="shared" si="11"/>
        <v>-20.100000000005821</v>
      </c>
      <c r="O72" s="6">
        <f t="shared" si="12"/>
        <v>-2.2474548412531876E-4</v>
      </c>
    </row>
    <row r="73" spans="2:15" x14ac:dyDescent="0.2">
      <c r="B73" s="2" t="str">
        <f t="shared" si="6"/>
        <v>Indiana, PA</v>
      </c>
      <c r="C73" s="5">
        <f>VLOOKUP($B73,'Raw data'!$A$3:$N$199, 5)</f>
        <v>3719.8</v>
      </c>
      <c r="D73" s="5"/>
      <c r="E73" s="5">
        <f>VLOOKUP($B73,'Raw data'!$A$3:$N$199, 8)</f>
        <v>3713.7</v>
      </c>
      <c r="F73" s="5">
        <f t="shared" si="7"/>
        <v>-6.1000000000003638</v>
      </c>
      <c r="G73" s="6">
        <f t="shared" si="8"/>
        <v>-1.6398731114577029E-3</v>
      </c>
      <c r="I73" s="5">
        <f>VLOOKUP($B73,'Raw data'!$A$3:$N$199, 11)</f>
        <v>3717.1</v>
      </c>
      <c r="J73" s="5">
        <f t="shared" si="9"/>
        <v>-2.7000000000002728</v>
      </c>
      <c r="K73" s="6">
        <f t="shared" si="10"/>
        <v>-7.2584547556327564E-4</v>
      </c>
      <c r="M73" s="5">
        <f>VLOOKUP($B73,'Raw data'!$A$3:$N$199, 14)</f>
        <v>3719.7</v>
      </c>
      <c r="N73" s="5">
        <f t="shared" si="11"/>
        <v>-0.1000000000003638</v>
      </c>
      <c r="O73" s="6">
        <f t="shared" si="12"/>
        <v>-2.6883165761697886E-5</v>
      </c>
    </row>
    <row r="74" spans="2:15" x14ac:dyDescent="0.2">
      <c r="B74" s="2" t="str">
        <f t="shared" si="6"/>
        <v>Jefferson, PA</v>
      </c>
      <c r="C74" s="5">
        <f>VLOOKUP($B74,'Raw data'!$A$3:$N$199, 5)</f>
        <v>73.400000000000006</v>
      </c>
      <c r="D74" s="5"/>
      <c r="E74" s="5">
        <f>VLOOKUP($B74,'Raw data'!$A$3:$N$199, 8)</f>
        <v>73.400000000000006</v>
      </c>
      <c r="F74" s="5">
        <f t="shared" si="7"/>
        <v>0</v>
      </c>
      <c r="G74" s="6">
        <f t="shared" si="8"/>
        <v>0</v>
      </c>
      <c r="I74" s="5">
        <f>VLOOKUP($B74,'Raw data'!$A$3:$N$199, 11)</f>
        <v>73.400000000000006</v>
      </c>
      <c r="J74" s="5">
        <f t="shared" si="9"/>
        <v>0</v>
      </c>
      <c r="K74" s="6">
        <f t="shared" si="10"/>
        <v>0</v>
      </c>
      <c r="M74" s="5">
        <f>VLOOKUP($B74,'Raw data'!$A$3:$N$199, 14)</f>
        <v>73.400000000000006</v>
      </c>
      <c r="N74" s="5">
        <f t="shared" si="11"/>
        <v>0</v>
      </c>
      <c r="O74" s="6">
        <f t="shared" si="12"/>
        <v>0</v>
      </c>
    </row>
    <row r="75" spans="2:15" x14ac:dyDescent="0.2">
      <c r="B75" s="2" t="str">
        <f t="shared" si="6"/>
        <v>Juniata, PA</v>
      </c>
      <c r="C75" s="5">
        <f>VLOOKUP($B75,'Raw data'!$A$3:$N$199, 5)</f>
        <v>52938.7</v>
      </c>
      <c r="D75" s="5"/>
      <c r="E75" s="5">
        <f>VLOOKUP($B75,'Raw data'!$A$3:$N$199, 8)</f>
        <v>52938.1</v>
      </c>
      <c r="F75" s="5">
        <f t="shared" si="7"/>
        <v>-0.59999999999854481</v>
      </c>
      <c r="G75" s="6">
        <f t="shared" si="8"/>
        <v>-1.1333863506254307E-5</v>
      </c>
      <c r="I75" s="5">
        <f>VLOOKUP($B75,'Raw data'!$A$3:$N$199, 11)</f>
        <v>52937.8</v>
      </c>
      <c r="J75" s="5">
        <f t="shared" si="9"/>
        <v>-0.89999999999417923</v>
      </c>
      <c r="K75" s="6">
        <f t="shared" si="10"/>
        <v>-1.7000795259312738E-5</v>
      </c>
      <c r="M75" s="5">
        <f>VLOOKUP($B75,'Raw data'!$A$3:$N$199, 14)</f>
        <v>52941.5</v>
      </c>
      <c r="N75" s="5">
        <f t="shared" si="11"/>
        <v>2.8000000000029104</v>
      </c>
      <c r="O75" s="6">
        <f t="shared" si="12"/>
        <v>5.2891363029370019E-5</v>
      </c>
    </row>
    <row r="76" spans="2:15" x14ac:dyDescent="0.2">
      <c r="B76" s="2" t="str">
        <f t="shared" si="6"/>
        <v>Lackawanna, PA</v>
      </c>
      <c r="C76" s="5">
        <f>VLOOKUP($B76,'Raw data'!$A$3:$N$199, 5)</f>
        <v>84145.4</v>
      </c>
      <c r="D76" s="5"/>
      <c r="E76" s="5">
        <f>VLOOKUP($B76,'Raw data'!$A$3:$N$199, 8)</f>
        <v>84146.7</v>
      </c>
      <c r="F76" s="5">
        <f t="shared" si="7"/>
        <v>1.3000000000029104</v>
      </c>
      <c r="G76" s="6">
        <f t="shared" si="8"/>
        <v>1.5449448217049424E-5</v>
      </c>
      <c r="I76" s="5">
        <f>VLOOKUP($B76,'Raw data'!$A$3:$N$199, 11)</f>
        <v>84061.1</v>
      </c>
      <c r="J76" s="5">
        <f t="shared" si="9"/>
        <v>-84.299999999988358</v>
      </c>
      <c r="K76" s="6">
        <f t="shared" si="10"/>
        <v>-1.0018372959185928E-3</v>
      </c>
      <c r="M76" s="5">
        <f>VLOOKUP($B76,'Raw data'!$A$3:$N$199, 14)</f>
        <v>84128.2</v>
      </c>
      <c r="N76" s="5">
        <f t="shared" si="11"/>
        <v>-17.19999999999709</v>
      </c>
      <c r="O76" s="6">
        <f t="shared" si="12"/>
        <v>-2.0440808410200785E-4</v>
      </c>
    </row>
    <row r="77" spans="2:15" x14ac:dyDescent="0.2">
      <c r="B77" s="2" t="str">
        <f t="shared" si="6"/>
        <v>Lancaster, PA</v>
      </c>
      <c r="C77" s="5">
        <f>VLOOKUP($B77,'Raw data'!$A$3:$N$199, 5)</f>
        <v>686955.7</v>
      </c>
      <c r="D77" s="5"/>
      <c r="E77" s="5">
        <f>VLOOKUP($B77,'Raw data'!$A$3:$N$199, 8)</f>
        <v>686761</v>
      </c>
      <c r="F77" s="5">
        <f t="shared" si="7"/>
        <v>-194.69999999995343</v>
      </c>
      <c r="G77" s="6">
        <f t="shared" si="8"/>
        <v>-2.8342438966581606E-4</v>
      </c>
      <c r="I77" s="5">
        <f>VLOOKUP($B77,'Raw data'!$A$3:$N$199, 11)</f>
        <v>686698.9</v>
      </c>
      <c r="J77" s="5">
        <f t="shared" si="9"/>
        <v>-256.79999999993015</v>
      </c>
      <c r="K77" s="6">
        <f t="shared" si="10"/>
        <v>-3.7382323197832139E-4</v>
      </c>
      <c r="M77" s="5">
        <f>VLOOKUP($B77,'Raw data'!$A$3:$N$199, 14)</f>
        <v>688336.1</v>
      </c>
      <c r="N77" s="5">
        <f t="shared" si="11"/>
        <v>1380.4000000000233</v>
      </c>
      <c r="O77" s="6">
        <f t="shared" si="12"/>
        <v>2.009445441678442E-3</v>
      </c>
    </row>
    <row r="78" spans="2:15" x14ac:dyDescent="0.2">
      <c r="B78" s="2" t="str">
        <f t="shared" si="6"/>
        <v>Lebanon, PA</v>
      </c>
      <c r="C78" s="5">
        <f>VLOOKUP($B78,'Raw data'!$A$3:$N$199, 5)</f>
        <v>105257.1</v>
      </c>
      <c r="D78" s="5"/>
      <c r="E78" s="5">
        <f>VLOOKUP($B78,'Raw data'!$A$3:$N$199, 8)</f>
        <v>105274.2</v>
      </c>
      <c r="F78" s="5">
        <f t="shared" si="7"/>
        <v>17.099999999991269</v>
      </c>
      <c r="G78" s="6">
        <f t="shared" si="8"/>
        <v>1.624593495354828E-4</v>
      </c>
      <c r="I78" s="5">
        <f>VLOOKUP($B78,'Raw data'!$A$3:$N$199, 11)</f>
        <v>105212.3</v>
      </c>
      <c r="J78" s="5">
        <f t="shared" si="9"/>
        <v>-44.80000000000291</v>
      </c>
      <c r="K78" s="6">
        <f t="shared" si="10"/>
        <v>-4.2562449468969702E-4</v>
      </c>
      <c r="M78" s="5">
        <f>VLOOKUP($B78,'Raw data'!$A$3:$N$199, 14)</f>
        <v>105321</v>
      </c>
      <c r="N78" s="5">
        <f t="shared" si="11"/>
        <v>63.899999999994179</v>
      </c>
      <c r="O78" s="6">
        <f t="shared" si="12"/>
        <v>6.0708493773811148E-4</v>
      </c>
    </row>
    <row r="79" spans="2:15" x14ac:dyDescent="0.2">
      <c r="B79" s="2" t="str">
        <f t="shared" si="6"/>
        <v>Luzerne, PA</v>
      </c>
      <c r="C79" s="5">
        <f>VLOOKUP($B79,'Raw data'!$A$3:$N$199, 5)</f>
        <v>171884.6</v>
      </c>
      <c r="D79" s="5"/>
      <c r="E79" s="5">
        <f>VLOOKUP($B79,'Raw data'!$A$3:$N$199, 8)</f>
        <v>171825.2</v>
      </c>
      <c r="F79" s="5">
        <f t="shared" si="7"/>
        <v>-59.399999999994179</v>
      </c>
      <c r="G79" s="6">
        <f t="shared" si="8"/>
        <v>-3.4558069774717558E-4</v>
      </c>
      <c r="I79" s="5">
        <f>VLOOKUP($B79,'Raw data'!$A$3:$N$199, 11)</f>
        <v>171799.8</v>
      </c>
      <c r="J79" s="5">
        <f t="shared" si="9"/>
        <v>-84.800000000017462</v>
      </c>
      <c r="K79" s="6">
        <f t="shared" si="10"/>
        <v>-4.9335426210386194E-4</v>
      </c>
      <c r="M79" s="5">
        <f>VLOOKUP($B79,'Raw data'!$A$3:$N$199, 14)</f>
        <v>171889.6</v>
      </c>
      <c r="N79" s="5">
        <f t="shared" si="11"/>
        <v>5</v>
      </c>
      <c r="O79" s="6">
        <f t="shared" si="12"/>
        <v>2.9089284322155679E-5</v>
      </c>
    </row>
    <row r="80" spans="2:15" x14ac:dyDescent="0.2">
      <c r="B80" s="2" t="str">
        <f t="shared" si="6"/>
        <v>Lycoming, PA</v>
      </c>
      <c r="C80" s="5">
        <f>VLOOKUP($B80,'Raw data'!$A$3:$N$199, 5)</f>
        <v>119256.1</v>
      </c>
      <c r="D80" s="5"/>
      <c r="E80" s="5">
        <f>VLOOKUP($B80,'Raw data'!$A$3:$N$199, 8)</f>
        <v>119240.4</v>
      </c>
      <c r="F80" s="5">
        <f t="shared" si="7"/>
        <v>-15.700000000011642</v>
      </c>
      <c r="G80" s="6">
        <f t="shared" si="8"/>
        <v>-1.3164945021689993E-4</v>
      </c>
      <c r="I80" s="5">
        <f>VLOOKUP($B80,'Raw data'!$A$3:$N$199, 11)</f>
        <v>119223</v>
      </c>
      <c r="J80" s="5">
        <f t="shared" si="9"/>
        <v>-33.100000000005821</v>
      </c>
      <c r="K80" s="6">
        <f t="shared" si="10"/>
        <v>-2.7755393644439001E-4</v>
      </c>
      <c r="M80" s="5">
        <f>VLOOKUP($B80,'Raw data'!$A$3:$N$199, 14)</f>
        <v>119327.6</v>
      </c>
      <c r="N80" s="5">
        <f t="shared" si="11"/>
        <v>71.5</v>
      </c>
      <c r="O80" s="6">
        <f t="shared" si="12"/>
        <v>5.9955004398097871E-4</v>
      </c>
    </row>
    <row r="81" spans="2:15" x14ac:dyDescent="0.2">
      <c r="B81" s="2" t="str">
        <f t="shared" si="6"/>
        <v>Mckean, PA</v>
      </c>
      <c r="C81" s="5">
        <f>VLOOKUP($B81,'Raw data'!$A$3:$N$199, 5)</f>
        <v>1441.7</v>
      </c>
      <c r="D81" s="5"/>
      <c r="E81" s="5">
        <f>VLOOKUP($B81,'Raw data'!$A$3:$N$199, 8)</f>
        <v>1441.8</v>
      </c>
      <c r="F81" s="5">
        <f t="shared" si="7"/>
        <v>9.9999999999909051E-2</v>
      </c>
      <c r="G81" s="6">
        <f t="shared" si="8"/>
        <v>6.9362558091079309E-5</v>
      </c>
      <c r="I81" s="5">
        <f>VLOOKUP($B81,'Raw data'!$A$3:$N$199, 11)</f>
        <v>1441.6</v>
      </c>
      <c r="J81" s="5">
        <f t="shared" si="9"/>
        <v>-0.10000000000013642</v>
      </c>
      <c r="K81" s="6">
        <f t="shared" si="10"/>
        <v>-6.9362558091237033E-5</v>
      </c>
      <c r="M81" s="5">
        <f>VLOOKUP($B81,'Raw data'!$A$3:$N$199, 14)</f>
        <v>1441.6</v>
      </c>
      <c r="N81" s="5">
        <f t="shared" si="11"/>
        <v>-0.10000000000013642</v>
      </c>
      <c r="O81" s="6">
        <f t="shared" si="12"/>
        <v>-6.9362558091237033E-5</v>
      </c>
    </row>
    <row r="82" spans="2:15" x14ac:dyDescent="0.2">
      <c r="B82" s="2" t="str">
        <f t="shared" si="6"/>
        <v>Mifflin, PA</v>
      </c>
      <c r="C82" s="5">
        <f>VLOOKUP($B82,'Raw data'!$A$3:$N$199, 5)</f>
        <v>56614.3</v>
      </c>
      <c r="D82" s="5"/>
      <c r="E82" s="5">
        <f>VLOOKUP($B82,'Raw data'!$A$3:$N$199, 8)</f>
        <v>56593.5</v>
      </c>
      <c r="F82" s="5">
        <f t="shared" si="7"/>
        <v>-20.80000000000291</v>
      </c>
      <c r="G82" s="6">
        <f t="shared" si="8"/>
        <v>-3.6739834282156466E-4</v>
      </c>
      <c r="I82" s="5">
        <f>VLOOKUP($B82,'Raw data'!$A$3:$N$199, 11)</f>
        <v>56595.1</v>
      </c>
      <c r="J82" s="5">
        <f t="shared" si="9"/>
        <v>-19.200000000004366</v>
      </c>
      <c r="K82" s="6">
        <f t="shared" si="10"/>
        <v>-3.3913693183532014E-4</v>
      </c>
      <c r="M82" s="5">
        <f>VLOOKUP($B82,'Raw data'!$A$3:$N$199, 14)</f>
        <v>56656.6</v>
      </c>
      <c r="N82" s="5">
        <f t="shared" si="11"/>
        <v>42.299999999995634</v>
      </c>
      <c r="O82" s="6">
        <f t="shared" si="12"/>
        <v>7.4716105294944267E-4</v>
      </c>
    </row>
    <row r="83" spans="2:15" x14ac:dyDescent="0.2">
      <c r="B83" s="2" t="str">
        <f t="shared" si="6"/>
        <v>Montour, PA</v>
      </c>
      <c r="C83" s="5">
        <f>VLOOKUP($B83,'Raw data'!$A$3:$N$199, 5)</f>
        <v>22304.1</v>
      </c>
      <c r="D83" s="5"/>
      <c r="E83" s="5">
        <f>VLOOKUP($B83,'Raw data'!$A$3:$N$199, 8)</f>
        <v>22316.3</v>
      </c>
      <c r="F83" s="5">
        <f t="shared" si="7"/>
        <v>12.200000000000728</v>
      </c>
      <c r="G83" s="6">
        <f t="shared" si="8"/>
        <v>5.4698463511196273E-4</v>
      </c>
      <c r="I83" s="5">
        <f>VLOOKUP($B83,'Raw data'!$A$3:$N$199, 11)</f>
        <v>22280.3</v>
      </c>
      <c r="J83" s="5">
        <f t="shared" si="9"/>
        <v>-23.799999999999272</v>
      </c>
      <c r="K83" s="6">
        <f t="shared" si="10"/>
        <v>-1.0670683865297982E-3</v>
      </c>
      <c r="M83" s="5">
        <f>VLOOKUP($B83,'Raw data'!$A$3:$N$199, 14)</f>
        <v>22285</v>
      </c>
      <c r="N83" s="5">
        <f t="shared" si="11"/>
        <v>-19.099999999998545</v>
      </c>
      <c r="O83" s="6">
        <f t="shared" si="12"/>
        <v>-8.5634479759320241E-4</v>
      </c>
    </row>
    <row r="84" spans="2:15" x14ac:dyDescent="0.2">
      <c r="B84" s="2" t="str">
        <f t="shared" si="6"/>
        <v>Northumberland, PA</v>
      </c>
      <c r="C84" s="5">
        <f>VLOOKUP($B84,'Raw data'!$A$3:$N$199, 5)</f>
        <v>109947</v>
      </c>
      <c r="D84" s="5"/>
      <c r="E84" s="5">
        <f>VLOOKUP($B84,'Raw data'!$A$3:$N$199, 8)</f>
        <v>109949.9</v>
      </c>
      <c r="F84" s="5">
        <f t="shared" si="7"/>
        <v>2.8999999999941792</v>
      </c>
      <c r="G84" s="6">
        <f t="shared" si="8"/>
        <v>2.6376344966158052E-5</v>
      </c>
      <c r="I84" s="5">
        <f>VLOOKUP($B84,'Raw data'!$A$3:$N$199, 11)</f>
        <v>109928.8</v>
      </c>
      <c r="J84" s="5">
        <f t="shared" si="9"/>
        <v>-18.19999999999709</v>
      </c>
      <c r="K84" s="6">
        <f t="shared" si="10"/>
        <v>-1.6553430289136664E-4</v>
      </c>
      <c r="M84" s="5">
        <f>VLOOKUP($B84,'Raw data'!$A$3:$N$199, 14)</f>
        <v>109931.9</v>
      </c>
      <c r="N84" s="5">
        <f t="shared" si="11"/>
        <v>-15.100000000005821</v>
      </c>
      <c r="O84" s="6">
        <f t="shared" si="12"/>
        <v>-1.3733889965170329E-4</v>
      </c>
    </row>
    <row r="85" spans="2:15" x14ac:dyDescent="0.2">
      <c r="B85" s="2" t="str">
        <f t="shared" si="6"/>
        <v>Perry, PA</v>
      </c>
      <c r="C85" s="5">
        <f>VLOOKUP($B85,'Raw data'!$A$3:$N$199, 5)</f>
        <v>72798.2</v>
      </c>
      <c r="D85" s="5"/>
      <c r="E85" s="5">
        <f>VLOOKUP($B85,'Raw data'!$A$3:$N$199, 8)</f>
        <v>72780.100000000006</v>
      </c>
      <c r="F85" s="5">
        <f t="shared" si="7"/>
        <v>-18.099999999991269</v>
      </c>
      <c r="G85" s="6">
        <f t="shared" si="8"/>
        <v>-2.4863252113364436E-4</v>
      </c>
      <c r="I85" s="5">
        <f>VLOOKUP($B85,'Raw data'!$A$3:$N$199, 11)</f>
        <v>72758.100000000006</v>
      </c>
      <c r="J85" s="5">
        <f t="shared" si="9"/>
        <v>-40.099999999991269</v>
      </c>
      <c r="K85" s="6">
        <f t="shared" si="10"/>
        <v>-5.5083779543987725E-4</v>
      </c>
      <c r="M85" s="5">
        <f>VLOOKUP($B85,'Raw data'!$A$3:$N$199, 14)</f>
        <v>72805.3</v>
      </c>
      <c r="N85" s="5">
        <f t="shared" si="11"/>
        <v>7.1000000000058208</v>
      </c>
      <c r="O85" s="6">
        <f t="shared" si="12"/>
        <v>9.7529883980727831E-5</v>
      </c>
    </row>
    <row r="86" spans="2:15" x14ac:dyDescent="0.2">
      <c r="B86" s="2" t="str">
        <f t="shared" si="6"/>
        <v>Potter, PA</v>
      </c>
      <c r="C86" s="5">
        <f>VLOOKUP($B86,'Raw data'!$A$3:$N$199, 5)</f>
        <v>37416.6</v>
      </c>
      <c r="D86" s="5"/>
      <c r="E86" s="5">
        <f>VLOOKUP($B86,'Raw data'!$A$3:$N$199, 8)</f>
        <v>37411.9</v>
      </c>
      <c r="F86" s="5">
        <f t="shared" si="7"/>
        <v>-4.6999999999970896</v>
      </c>
      <c r="G86" s="6">
        <f t="shared" si="8"/>
        <v>-1.25612695969091E-4</v>
      </c>
      <c r="I86" s="5">
        <f>VLOOKUP($B86,'Raw data'!$A$3:$N$199, 11)</f>
        <v>37414.1</v>
      </c>
      <c r="J86" s="5">
        <f t="shared" si="9"/>
        <v>-2.5</v>
      </c>
      <c r="K86" s="6">
        <f t="shared" si="10"/>
        <v>-6.6815263813387642E-5</v>
      </c>
      <c r="M86" s="5">
        <f>VLOOKUP($B86,'Raw data'!$A$3:$N$199, 14)</f>
        <v>37425.199999999997</v>
      </c>
      <c r="N86" s="5">
        <f t="shared" si="11"/>
        <v>8.5999999999985448</v>
      </c>
      <c r="O86" s="6">
        <f t="shared" si="12"/>
        <v>2.2984450751801461E-4</v>
      </c>
    </row>
    <row r="87" spans="2:15" x14ac:dyDescent="0.2">
      <c r="B87" s="2" t="str">
        <f t="shared" si="6"/>
        <v>Schuylkill, PA</v>
      </c>
      <c r="C87" s="5">
        <f>VLOOKUP($B87,'Raw data'!$A$3:$N$199, 5)</f>
        <v>69905.600000000006</v>
      </c>
      <c r="D87" s="5"/>
      <c r="E87" s="5">
        <f>VLOOKUP($B87,'Raw data'!$A$3:$N$199, 8)</f>
        <v>69871.899999999994</v>
      </c>
      <c r="F87" s="5">
        <f t="shared" si="7"/>
        <v>-33.700000000011642</v>
      </c>
      <c r="G87" s="6">
        <f t="shared" si="8"/>
        <v>-4.8207868897501255E-4</v>
      </c>
      <c r="I87" s="5">
        <f>VLOOKUP($B87,'Raw data'!$A$3:$N$199, 11)</f>
        <v>69888.800000000003</v>
      </c>
      <c r="J87" s="5">
        <f t="shared" si="9"/>
        <v>-16.80000000000291</v>
      </c>
      <c r="K87" s="6">
        <f t="shared" si="10"/>
        <v>-2.4032409420708653E-4</v>
      </c>
      <c r="M87" s="5">
        <f>VLOOKUP($B87,'Raw data'!$A$3:$N$199, 14)</f>
        <v>69900.600000000006</v>
      </c>
      <c r="N87" s="5">
        <f t="shared" si="11"/>
        <v>-5</v>
      </c>
      <c r="O87" s="6">
        <f t="shared" si="12"/>
        <v>-7.1525028037810982E-5</v>
      </c>
    </row>
    <row r="88" spans="2:15" x14ac:dyDescent="0.2">
      <c r="B88" s="2" t="str">
        <f t="shared" si="6"/>
        <v>Snyder, PA</v>
      </c>
      <c r="C88" s="5">
        <f>VLOOKUP($B88,'Raw data'!$A$3:$N$199, 5)</f>
        <v>77108.800000000003</v>
      </c>
      <c r="D88" s="5"/>
      <c r="E88" s="5">
        <f>VLOOKUP($B88,'Raw data'!$A$3:$N$199, 8)</f>
        <v>77094.7</v>
      </c>
      <c r="F88" s="5">
        <f t="shared" si="7"/>
        <v>-14.100000000005821</v>
      </c>
      <c r="G88" s="6">
        <f t="shared" si="8"/>
        <v>-1.8285850642216998E-4</v>
      </c>
      <c r="I88" s="5">
        <f>VLOOKUP($B88,'Raw data'!$A$3:$N$199, 11)</f>
        <v>77089.600000000006</v>
      </c>
      <c r="J88" s="5">
        <f t="shared" si="9"/>
        <v>-19.19999999999709</v>
      </c>
      <c r="K88" s="6">
        <f t="shared" si="10"/>
        <v>-2.4899881725558027E-4</v>
      </c>
      <c r="M88" s="5">
        <f>VLOOKUP($B88,'Raw data'!$A$3:$N$199, 14)</f>
        <v>77162.600000000006</v>
      </c>
      <c r="N88" s="5">
        <f t="shared" si="11"/>
        <v>53.80000000000291</v>
      </c>
      <c r="O88" s="6">
        <f t="shared" si="12"/>
        <v>6.9771543585171747E-4</v>
      </c>
    </row>
    <row r="89" spans="2:15" x14ac:dyDescent="0.2">
      <c r="B89" s="2" t="str">
        <f t="shared" si="6"/>
        <v>Somerset, PA</v>
      </c>
      <c r="C89" s="5">
        <f>VLOOKUP($B89,'Raw data'!$A$3:$N$199, 5)</f>
        <v>17311.2</v>
      </c>
      <c r="D89" s="5"/>
      <c r="E89" s="5">
        <f>VLOOKUP($B89,'Raw data'!$A$3:$N$199, 8)</f>
        <v>17310.900000000001</v>
      </c>
      <c r="F89" s="5">
        <f t="shared" si="7"/>
        <v>-0.2999999999992724</v>
      </c>
      <c r="G89" s="6">
        <f t="shared" si="8"/>
        <v>-1.7329821156203635E-5</v>
      </c>
      <c r="I89" s="5">
        <f>VLOOKUP($B89,'Raw data'!$A$3:$N$199, 11)</f>
        <v>17311.099999999999</v>
      </c>
      <c r="J89" s="5">
        <f t="shared" si="9"/>
        <v>-0.10000000000218279</v>
      </c>
      <c r="K89" s="6">
        <f t="shared" si="10"/>
        <v>-5.7766070522079801E-6</v>
      </c>
      <c r="M89" s="5">
        <f>VLOOKUP($B89,'Raw data'!$A$3:$N$199, 14)</f>
        <v>17311.599999999999</v>
      </c>
      <c r="N89" s="5">
        <f t="shared" si="11"/>
        <v>0.39999999999781721</v>
      </c>
      <c r="O89" s="6">
        <f t="shared" si="12"/>
        <v>2.3106428208201464E-5</v>
      </c>
    </row>
    <row r="90" spans="2:15" x14ac:dyDescent="0.2">
      <c r="B90" s="2" t="str">
        <f t="shared" si="6"/>
        <v>Sullivan, PA</v>
      </c>
      <c r="C90" s="5">
        <f>VLOOKUP($B90,'Raw data'!$A$3:$N$199, 5)</f>
        <v>35792.6</v>
      </c>
      <c r="D90" s="5"/>
      <c r="E90" s="5">
        <f>VLOOKUP($B90,'Raw data'!$A$3:$N$199, 8)</f>
        <v>35783.9</v>
      </c>
      <c r="F90" s="5">
        <f t="shared" si="7"/>
        <v>-8.6999999999970896</v>
      </c>
      <c r="G90" s="6">
        <f t="shared" si="8"/>
        <v>-2.4306700267644961E-4</v>
      </c>
      <c r="I90" s="5">
        <f>VLOOKUP($B90,'Raw data'!$A$3:$N$199, 11)</f>
        <v>35778.5</v>
      </c>
      <c r="J90" s="5">
        <f t="shared" si="9"/>
        <v>-14.099999999998545</v>
      </c>
      <c r="K90" s="6">
        <f t="shared" si="10"/>
        <v>-3.9393617675157838E-4</v>
      </c>
      <c r="M90" s="5">
        <f>VLOOKUP($B90,'Raw data'!$A$3:$N$199, 14)</f>
        <v>35796.800000000003</v>
      </c>
      <c r="N90" s="5">
        <f t="shared" si="11"/>
        <v>4.2000000000043656</v>
      </c>
      <c r="O90" s="6">
        <f t="shared" si="12"/>
        <v>1.1734269094741276E-4</v>
      </c>
    </row>
    <row r="91" spans="2:15" x14ac:dyDescent="0.2">
      <c r="B91" s="2" t="str">
        <f t="shared" si="6"/>
        <v>Susquehanna, PA</v>
      </c>
      <c r="C91" s="5">
        <f>VLOOKUP($B91,'Raw data'!$A$3:$N$199, 5)</f>
        <v>95417</v>
      </c>
      <c r="D91" s="5"/>
      <c r="E91" s="5">
        <f>VLOOKUP($B91,'Raw data'!$A$3:$N$199, 8)</f>
        <v>95413.5</v>
      </c>
      <c r="F91" s="5">
        <f t="shared" si="7"/>
        <v>-3.5</v>
      </c>
      <c r="G91" s="6">
        <f t="shared" si="8"/>
        <v>-3.6681094563861783E-5</v>
      </c>
      <c r="I91" s="5">
        <f>VLOOKUP($B91,'Raw data'!$A$3:$N$199, 11)</f>
        <v>95417.7</v>
      </c>
      <c r="J91" s="5">
        <f t="shared" si="9"/>
        <v>0.69999999999708962</v>
      </c>
      <c r="K91" s="6">
        <f t="shared" si="10"/>
        <v>7.3362189127418553E-6</v>
      </c>
      <c r="M91" s="5">
        <f>VLOOKUP($B91,'Raw data'!$A$3:$N$199, 14)</f>
        <v>95420.800000000003</v>
      </c>
      <c r="N91" s="5">
        <f t="shared" si="11"/>
        <v>3.8000000000029104</v>
      </c>
      <c r="O91" s="6">
        <f t="shared" si="12"/>
        <v>3.9825188383651871E-5</v>
      </c>
    </row>
    <row r="92" spans="2:15" x14ac:dyDescent="0.2">
      <c r="B92" s="2" t="str">
        <f t="shared" si="6"/>
        <v>Tioga, PA</v>
      </c>
      <c r="C92" s="5">
        <f>VLOOKUP($B92,'Raw data'!$A$3:$N$199, 5)</f>
        <v>106418.8</v>
      </c>
      <c r="D92" s="5"/>
      <c r="E92" s="5">
        <f>VLOOKUP($B92,'Raw data'!$A$3:$N$199, 8)</f>
        <v>106440.7</v>
      </c>
      <c r="F92" s="5">
        <f t="shared" si="7"/>
        <v>21.899999999994179</v>
      </c>
      <c r="G92" s="6">
        <f t="shared" si="8"/>
        <v>2.0579070615336931E-4</v>
      </c>
      <c r="I92" s="5">
        <f>VLOOKUP($B92,'Raw data'!$A$3:$N$199, 11)</f>
        <v>106357.4</v>
      </c>
      <c r="J92" s="5">
        <f t="shared" si="9"/>
        <v>-61.400000000008731</v>
      </c>
      <c r="K92" s="6">
        <f t="shared" si="10"/>
        <v>-5.7696572410146263E-4</v>
      </c>
      <c r="M92" s="5">
        <f>VLOOKUP($B92,'Raw data'!$A$3:$N$199, 14)</f>
        <v>106349.4</v>
      </c>
      <c r="N92" s="5">
        <f t="shared" si="11"/>
        <v>-69.400000000008731</v>
      </c>
      <c r="O92" s="6">
        <f t="shared" si="12"/>
        <v>-6.5214041128079561E-4</v>
      </c>
    </row>
    <row r="93" spans="2:15" x14ac:dyDescent="0.2">
      <c r="B93" s="2" t="str">
        <f t="shared" si="6"/>
        <v>Union, PA</v>
      </c>
      <c r="C93" s="5">
        <f>VLOOKUP($B93,'Raw data'!$A$3:$N$199, 5)</f>
        <v>56440.4</v>
      </c>
      <c r="D93" s="5"/>
      <c r="E93" s="5">
        <f>VLOOKUP($B93,'Raw data'!$A$3:$N$199, 8)</f>
        <v>56447.199999999997</v>
      </c>
      <c r="F93" s="5">
        <f t="shared" si="7"/>
        <v>6.7999999999956344</v>
      </c>
      <c r="G93" s="6">
        <f t="shared" si="8"/>
        <v>1.2048107384064666E-4</v>
      </c>
      <c r="I93" s="5">
        <f>VLOOKUP($B93,'Raw data'!$A$3:$N$199, 11)</f>
        <v>56405.1</v>
      </c>
      <c r="J93" s="5">
        <f t="shared" si="9"/>
        <v>-35.30000000000291</v>
      </c>
      <c r="K93" s="6">
        <f t="shared" si="10"/>
        <v>-6.2543851567322187E-4</v>
      </c>
      <c r="M93" s="5">
        <f>VLOOKUP($B93,'Raw data'!$A$3:$N$199, 14)</f>
        <v>56459.9</v>
      </c>
      <c r="N93" s="5">
        <f t="shared" si="11"/>
        <v>19.5</v>
      </c>
      <c r="O93" s="6">
        <f t="shared" si="12"/>
        <v>3.454971970432527E-4</v>
      </c>
    </row>
    <row r="94" spans="2:15" x14ac:dyDescent="0.2">
      <c r="B94" s="2" t="str">
        <f t="shared" si="6"/>
        <v>Wayne, PA</v>
      </c>
      <c r="C94" s="5">
        <f>VLOOKUP($B94,'Raw data'!$A$3:$N$199, 5)</f>
        <v>5189.7</v>
      </c>
      <c r="D94" s="5"/>
      <c r="E94" s="5">
        <f>VLOOKUP($B94,'Raw data'!$A$3:$N$199, 8)</f>
        <v>5166</v>
      </c>
      <c r="F94" s="5">
        <f t="shared" si="7"/>
        <v>-23.699999999999818</v>
      </c>
      <c r="G94" s="6">
        <f t="shared" si="8"/>
        <v>-4.5667379617318569E-3</v>
      </c>
      <c r="I94" s="5">
        <f>VLOOKUP($B94,'Raw data'!$A$3:$N$199, 11)</f>
        <v>5188.6000000000004</v>
      </c>
      <c r="J94" s="5">
        <f t="shared" si="9"/>
        <v>-1.0999999999994543</v>
      </c>
      <c r="K94" s="6">
        <f t="shared" si="10"/>
        <v>-2.119583020212063E-4</v>
      </c>
      <c r="M94" s="5">
        <f>VLOOKUP($B94,'Raw data'!$A$3:$N$199, 14)</f>
        <v>5201.5</v>
      </c>
      <c r="N94" s="5">
        <f t="shared" si="11"/>
        <v>11.800000000000182</v>
      </c>
      <c r="O94" s="6">
        <f t="shared" si="12"/>
        <v>2.2737345125922854E-3</v>
      </c>
    </row>
    <row r="95" spans="2:15" x14ac:dyDescent="0.2">
      <c r="B95" s="2" t="str">
        <f t="shared" si="6"/>
        <v>Wyoming, PA</v>
      </c>
      <c r="C95" s="5">
        <f>VLOOKUP($B95,'Raw data'!$A$3:$N$199, 5)</f>
        <v>46768</v>
      </c>
      <c r="D95" s="5"/>
      <c r="E95" s="5">
        <f>VLOOKUP($B95,'Raw data'!$A$3:$N$199, 8)</f>
        <v>46763.9</v>
      </c>
      <c r="F95" s="5">
        <f t="shared" si="7"/>
        <v>-4.0999999999985448</v>
      </c>
      <c r="G95" s="6">
        <f t="shared" si="8"/>
        <v>-8.7666780704724267E-5</v>
      </c>
      <c r="I95" s="5">
        <f>VLOOKUP($B95,'Raw data'!$A$3:$N$199, 11)</f>
        <v>46764.1</v>
      </c>
      <c r="J95" s="5">
        <f t="shared" si="9"/>
        <v>-3.9000000000014552</v>
      </c>
      <c r="K95" s="6">
        <f t="shared" si="10"/>
        <v>-8.3390352377725265E-5</v>
      </c>
      <c r="M95" s="5">
        <f>VLOOKUP($B95,'Raw data'!$A$3:$N$199, 14)</f>
        <v>46774.1</v>
      </c>
      <c r="N95" s="5">
        <f t="shared" si="11"/>
        <v>6.0999999999985448</v>
      </c>
      <c r="O95" s="6">
        <f t="shared" si="12"/>
        <v>1.3043106397533666E-4</v>
      </c>
    </row>
    <row r="96" spans="2:15" x14ac:dyDescent="0.2">
      <c r="B96" s="2" t="str">
        <f t="shared" si="6"/>
        <v>York, PA</v>
      </c>
      <c r="C96" s="5">
        <f>VLOOKUP($B96,'Raw data'!$A$3:$N$199, 5)</f>
        <v>168115.8</v>
      </c>
      <c r="D96" s="5"/>
      <c r="E96" s="5">
        <f>VLOOKUP($B96,'Raw data'!$A$3:$N$199, 8)</f>
        <v>168004.5</v>
      </c>
      <c r="F96" s="5">
        <f t="shared" si="7"/>
        <v>-111.29999999998836</v>
      </c>
      <c r="G96" s="6">
        <f t="shared" si="8"/>
        <v>-6.6204366276095621E-4</v>
      </c>
      <c r="I96" s="5">
        <f>VLOOKUP($B96,'Raw data'!$A$3:$N$199, 11)</f>
        <v>167810.6</v>
      </c>
      <c r="J96" s="5">
        <f t="shared" si="9"/>
        <v>-305.19999999998254</v>
      </c>
      <c r="K96" s="6">
        <f t="shared" si="10"/>
        <v>-1.8154153268162931E-3</v>
      </c>
      <c r="M96" s="5">
        <f>VLOOKUP($B96,'Raw data'!$A$3:$N$199, 14)</f>
        <v>168700.5</v>
      </c>
      <c r="N96" s="5">
        <f t="shared" si="11"/>
        <v>584.70000000001164</v>
      </c>
      <c r="O96" s="6">
        <f t="shared" si="12"/>
        <v>3.4779598348282058E-3</v>
      </c>
    </row>
  </sheetData>
  <mergeCells count="3">
    <mergeCell ref="E3:G3"/>
    <mergeCell ref="I3:K3"/>
    <mergeCell ref="M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214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3"/>
      <c r="I4" s="4" t="s">
        <v>207</v>
      </c>
      <c r="J4" s="4" t="s">
        <v>209</v>
      </c>
      <c r="K4" s="4" t="s">
        <v>208</v>
      </c>
      <c r="L4" s="3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SUM(C7:C102)</f>
        <v>59468593.800000012</v>
      </c>
      <c r="E5" s="5">
        <f>SUM(E7:E102)</f>
        <v>59338951.500000015</v>
      </c>
      <c r="F5" s="5">
        <f>E5-$C5</f>
        <v>-129642.29999999702</v>
      </c>
      <c r="G5" s="6">
        <f>F5/$C5</f>
        <v>-2.1800128726096931E-3</v>
      </c>
      <c r="I5" s="5">
        <f>SUM(I7:I102)</f>
        <v>59097243.000000015</v>
      </c>
      <c r="J5" s="5">
        <f>I5-$C5</f>
        <v>-371350.79999999702</v>
      </c>
      <c r="K5" s="6">
        <f>J5/$C5</f>
        <v>-6.2444859760581216E-3</v>
      </c>
      <c r="M5" s="5">
        <f>SUM(M7:M102)</f>
        <v>59486592.100000016</v>
      </c>
      <c r="N5" s="5">
        <f>M5-$C5</f>
        <v>17998.30000000447</v>
      </c>
      <c r="O5" s="6">
        <f>N5/$C5</f>
        <v>3.0265218748125951E-4</v>
      </c>
    </row>
    <row r="7" spans="1:15" x14ac:dyDescent="0.2">
      <c r="B7" s="2" t="s">
        <v>308</v>
      </c>
      <c r="C7" s="5">
        <f>VLOOKUP($B7,'Raw data'!$A$3:$N$199, 4)</f>
        <v>1475753.3</v>
      </c>
      <c r="D7" s="5"/>
      <c r="E7" s="5">
        <f>VLOOKUP($B7,'Raw data'!$A$3:$N$199, 7)</f>
        <v>1475687.8</v>
      </c>
      <c r="F7" s="5">
        <f>E7-$C7</f>
        <v>-65.5</v>
      </c>
      <c r="G7" s="6">
        <f>F7/$C7</f>
        <v>-4.4384112168341415E-5</v>
      </c>
      <c r="I7" s="5">
        <f>VLOOKUP($B7,'Raw data'!$A$3:$N$199, 10)</f>
        <v>1475767.2</v>
      </c>
      <c r="J7" s="5">
        <f>I7-$C7</f>
        <v>13.899999999906868</v>
      </c>
      <c r="K7" s="6">
        <f>J7/$C7</f>
        <v>9.4189184600887337E-6</v>
      </c>
      <c r="M7" s="5">
        <f>VLOOKUP($B7,'Raw data'!$A$3:$N$199, 13)</f>
        <v>1475838.4</v>
      </c>
      <c r="N7" s="5">
        <f>M7-$C7</f>
        <v>85.099999999860302</v>
      </c>
      <c r="O7" s="6">
        <f>N7/$C7</f>
        <v>5.7665464817093951E-5</v>
      </c>
    </row>
    <row r="8" spans="1:15" x14ac:dyDescent="0.2">
      <c r="B8" s="2" t="s">
        <v>309</v>
      </c>
      <c r="C8" s="5">
        <f>VLOOKUP($B8,'Raw data'!$A$3:$N$199, 4)</f>
        <v>1267032</v>
      </c>
      <c r="D8" s="5"/>
      <c r="E8" s="5">
        <f>VLOOKUP($B8,'Raw data'!$A$3:$N$199, 7)</f>
        <v>1264369.5</v>
      </c>
      <c r="F8" s="5">
        <f t="shared" ref="F8:F71" si="0">E8-$C8</f>
        <v>-2662.5</v>
      </c>
      <c r="G8" s="6">
        <f t="shared" ref="G8:G71" si="1">F8/$C8</f>
        <v>-2.1013676055537667E-3</v>
      </c>
      <c r="I8" s="5">
        <f>VLOOKUP($B8,'Raw data'!$A$3:$N$199, 10)</f>
        <v>1248680.1000000001</v>
      </c>
      <c r="J8" s="5">
        <f t="shared" ref="J8:J71" si="2">I8-$C8</f>
        <v>-18351.899999999907</v>
      </c>
      <c r="K8" s="6">
        <f t="shared" ref="K8:K71" si="3">J8/$C8</f>
        <v>-1.4484164567272103E-2</v>
      </c>
      <c r="M8" s="5">
        <f>VLOOKUP($B8,'Raw data'!$A$3:$N$199, 13)</f>
        <v>1266590.2</v>
      </c>
      <c r="N8" s="5">
        <f t="shared" ref="N8:N71" si="4">M8-$C8</f>
        <v>-441.80000000004657</v>
      </c>
      <c r="O8" s="6">
        <f t="shared" ref="O8:O71" si="5">N8/$C8</f>
        <v>-3.4868890446338103E-4</v>
      </c>
    </row>
    <row r="9" spans="1:15" x14ac:dyDescent="0.2">
      <c r="B9" s="2" t="s">
        <v>310</v>
      </c>
      <c r="C9" s="5">
        <f>VLOOKUP($B9,'Raw data'!$A$3:$N$199, 4)</f>
        <v>479297.1</v>
      </c>
      <c r="D9" s="5"/>
      <c r="E9" s="5">
        <f>VLOOKUP($B9,'Raw data'!$A$3:$N$199, 7)</f>
        <v>478880.5</v>
      </c>
      <c r="F9" s="5">
        <f t="shared" si="0"/>
        <v>-416.59999999997672</v>
      </c>
      <c r="G9" s="6">
        <f t="shared" si="1"/>
        <v>-8.6918948602020903E-4</v>
      </c>
      <c r="I9" s="5">
        <f>VLOOKUP($B9,'Raw data'!$A$3:$N$199, 10)</f>
        <v>478880.4</v>
      </c>
      <c r="J9" s="5">
        <f t="shared" si="2"/>
        <v>-416.69999999995343</v>
      </c>
      <c r="K9" s="6">
        <f t="shared" si="3"/>
        <v>-8.6939812487902277E-4</v>
      </c>
      <c r="M9" s="5">
        <f>VLOOKUP($B9,'Raw data'!$A$3:$N$199, 13)</f>
        <v>478880.3</v>
      </c>
      <c r="N9" s="5">
        <f t="shared" si="4"/>
        <v>-416.79999999998836</v>
      </c>
      <c r="O9" s="6">
        <f t="shared" si="5"/>
        <v>-8.6960676373795784E-4</v>
      </c>
    </row>
    <row r="10" spans="1:15" x14ac:dyDescent="0.2">
      <c r="B10" s="2" t="s">
        <v>311</v>
      </c>
      <c r="C10" s="5">
        <f>VLOOKUP($B10,'Raw data'!$A$3:$N$199, 4)</f>
        <v>545887.19999999995</v>
      </c>
      <c r="D10" s="5"/>
      <c r="E10" s="5">
        <f>VLOOKUP($B10,'Raw data'!$A$3:$N$199, 7)</f>
        <v>545884</v>
      </c>
      <c r="F10" s="5">
        <f t="shared" si="0"/>
        <v>-3.1999999999534339</v>
      </c>
      <c r="G10" s="6">
        <f t="shared" si="1"/>
        <v>-5.8620169147645049E-6</v>
      </c>
      <c r="I10" s="5">
        <f>VLOOKUP($B10,'Raw data'!$A$3:$N$199, 10)</f>
        <v>545887.69999999995</v>
      </c>
      <c r="J10" s="5">
        <f t="shared" si="2"/>
        <v>0.5</v>
      </c>
      <c r="K10" s="6">
        <f t="shared" si="3"/>
        <v>9.1594014294528254E-7</v>
      </c>
      <c r="M10" s="5">
        <f>VLOOKUP($B10,'Raw data'!$A$3:$N$199, 13)</f>
        <v>545892.6</v>
      </c>
      <c r="N10" s="5">
        <f t="shared" si="4"/>
        <v>5.4000000000232831</v>
      </c>
      <c r="O10" s="6">
        <f t="shared" si="5"/>
        <v>9.8921535438517031E-6</v>
      </c>
    </row>
    <row r="11" spans="1:15" x14ac:dyDescent="0.2">
      <c r="B11" s="2" t="s">
        <v>312</v>
      </c>
      <c r="C11" s="5">
        <f>VLOOKUP($B11,'Raw data'!$A$3:$N$199, 4)</f>
        <v>491530</v>
      </c>
      <c r="D11" s="5"/>
      <c r="E11" s="5">
        <f>VLOOKUP($B11,'Raw data'!$A$3:$N$199, 7)</f>
        <v>491104.5</v>
      </c>
      <c r="F11" s="5">
        <f t="shared" si="0"/>
        <v>-425.5</v>
      </c>
      <c r="G11" s="6">
        <f t="shared" si="1"/>
        <v>-8.6566435415946124E-4</v>
      </c>
      <c r="I11" s="5">
        <f>VLOOKUP($B11,'Raw data'!$A$3:$N$199, 10)</f>
        <v>491368.7</v>
      </c>
      <c r="J11" s="5">
        <f t="shared" si="2"/>
        <v>-161.29999999998836</v>
      </c>
      <c r="K11" s="6">
        <f t="shared" si="3"/>
        <v>-3.2815901369191778E-4</v>
      </c>
      <c r="M11" s="5">
        <f>VLOOKUP($B11,'Raw data'!$A$3:$N$199, 13)</f>
        <v>492246.9</v>
      </c>
      <c r="N11" s="5">
        <f t="shared" si="4"/>
        <v>716.90000000002328</v>
      </c>
      <c r="O11" s="6">
        <f t="shared" si="5"/>
        <v>1.4585071104510879E-3</v>
      </c>
    </row>
    <row r="12" spans="1:15" x14ac:dyDescent="0.2">
      <c r="B12" s="2" t="s">
        <v>313</v>
      </c>
      <c r="C12" s="5">
        <f>VLOOKUP($B12,'Raw data'!$A$3:$N$199, 4)</f>
        <v>730212.3</v>
      </c>
      <c r="D12" s="5"/>
      <c r="E12" s="5">
        <f>VLOOKUP($B12,'Raw data'!$A$3:$N$199, 7)</f>
        <v>730203.3</v>
      </c>
      <c r="F12" s="5">
        <f t="shared" si="0"/>
        <v>-9</v>
      </c>
      <c r="G12" s="6">
        <f t="shared" si="1"/>
        <v>-1.2325182690020423E-5</v>
      </c>
      <c r="I12" s="5">
        <f>VLOOKUP($B12,'Raw data'!$A$3:$N$199, 10)</f>
        <v>730213</v>
      </c>
      <c r="J12" s="5">
        <f t="shared" si="2"/>
        <v>0.69999999995343387</v>
      </c>
      <c r="K12" s="6">
        <f t="shared" si="3"/>
        <v>9.5862532027115109E-7</v>
      </c>
      <c r="M12" s="5">
        <f>VLOOKUP($B12,'Raw data'!$A$3:$N$199, 13)</f>
        <v>730229.1</v>
      </c>
      <c r="N12" s="5">
        <f t="shared" si="4"/>
        <v>16.799999999930151</v>
      </c>
      <c r="O12" s="6">
        <f t="shared" si="5"/>
        <v>2.3007007687942464E-5</v>
      </c>
    </row>
    <row r="13" spans="1:15" x14ac:dyDescent="0.2">
      <c r="B13" s="2" t="s">
        <v>314</v>
      </c>
      <c r="C13" s="5">
        <f>VLOOKUP($B13,'Raw data'!$A$3:$N$199, 4)</f>
        <v>363616.6</v>
      </c>
      <c r="D13" s="5"/>
      <c r="E13" s="5">
        <f>VLOOKUP($B13,'Raw data'!$A$3:$N$199, 7)</f>
        <v>363436.4</v>
      </c>
      <c r="F13" s="5">
        <f t="shared" si="0"/>
        <v>-180.19999999995343</v>
      </c>
      <c r="G13" s="6">
        <f t="shared" si="1"/>
        <v>-4.9557693460626788E-4</v>
      </c>
      <c r="I13" s="5">
        <f>VLOOKUP($B13,'Raw data'!$A$3:$N$199, 10)</f>
        <v>363193.2</v>
      </c>
      <c r="J13" s="5">
        <f t="shared" si="2"/>
        <v>-423.39999999996508</v>
      </c>
      <c r="K13" s="6">
        <f t="shared" si="3"/>
        <v>-1.1644132858619905E-3</v>
      </c>
      <c r="M13" s="5">
        <f>VLOOKUP($B13,'Raw data'!$A$3:$N$199, 13)</f>
        <v>363945.1</v>
      </c>
      <c r="N13" s="5">
        <f t="shared" si="4"/>
        <v>328.5</v>
      </c>
      <c r="O13" s="6">
        <f t="shared" si="5"/>
        <v>9.0342410109989484E-4</v>
      </c>
    </row>
    <row r="14" spans="1:15" x14ac:dyDescent="0.2">
      <c r="B14" s="2" t="s">
        <v>315</v>
      </c>
      <c r="C14" s="5">
        <f>VLOOKUP($B14,'Raw data'!$A$3:$N$199, 4)</f>
        <v>136812.6</v>
      </c>
      <c r="D14" s="5"/>
      <c r="E14" s="5">
        <f>VLOOKUP($B14,'Raw data'!$A$3:$N$199, 7)</f>
        <v>136579.9</v>
      </c>
      <c r="F14" s="5">
        <f t="shared" si="0"/>
        <v>-232.70000000001164</v>
      </c>
      <c r="G14" s="6">
        <f t="shared" si="1"/>
        <v>-1.7008667330349078E-3</v>
      </c>
      <c r="I14" s="5">
        <f>VLOOKUP($B14,'Raw data'!$A$3:$N$199, 10)</f>
        <v>136579.79999999999</v>
      </c>
      <c r="J14" s="5">
        <f t="shared" si="2"/>
        <v>-232.80000000001746</v>
      </c>
      <c r="K14" s="6">
        <f t="shared" si="3"/>
        <v>-1.7015976598647891E-3</v>
      </c>
      <c r="M14" s="5">
        <f>VLOOKUP($B14,'Raw data'!$A$3:$N$199, 13)</f>
        <v>136579.79999999999</v>
      </c>
      <c r="N14" s="5">
        <f t="shared" si="4"/>
        <v>-232.80000000001746</v>
      </c>
      <c r="O14" s="6">
        <f t="shared" si="5"/>
        <v>-1.7015976598647891E-3</v>
      </c>
    </row>
    <row r="15" spans="1:15" x14ac:dyDescent="0.2">
      <c r="B15" s="2" t="s">
        <v>316</v>
      </c>
      <c r="C15" s="5">
        <f>VLOOKUP($B15,'Raw data'!$A$3:$N$199, 4)</f>
        <v>1820126.7</v>
      </c>
      <c r="D15" s="5"/>
      <c r="E15" s="5">
        <f>VLOOKUP($B15,'Raw data'!$A$3:$N$199, 7)</f>
        <v>1819713.8</v>
      </c>
      <c r="F15" s="5">
        <f t="shared" si="0"/>
        <v>-412.89999999990687</v>
      </c>
      <c r="G15" s="6">
        <f t="shared" si="1"/>
        <v>-2.2685233945521862E-4</v>
      </c>
      <c r="I15" s="5">
        <f>VLOOKUP($B15,'Raw data'!$A$3:$N$199, 10)</f>
        <v>1815736.3</v>
      </c>
      <c r="J15" s="5">
        <f t="shared" si="2"/>
        <v>-4390.3999999999069</v>
      </c>
      <c r="K15" s="6">
        <f t="shared" si="3"/>
        <v>-2.4121397702697878E-3</v>
      </c>
      <c r="M15" s="5">
        <f>VLOOKUP($B15,'Raw data'!$A$3:$N$199, 13)</f>
        <v>1821246.9</v>
      </c>
      <c r="N15" s="5">
        <f t="shared" si="4"/>
        <v>1120.1999999999534</v>
      </c>
      <c r="O15" s="6">
        <f t="shared" si="5"/>
        <v>6.1545166059041574E-4</v>
      </c>
    </row>
    <row r="16" spans="1:15" x14ac:dyDescent="0.2">
      <c r="B16" s="2" t="s">
        <v>317</v>
      </c>
      <c r="C16" s="5">
        <f>VLOOKUP($B16,'Raw data'!$A$3:$N$199, 4)</f>
        <v>318079.7</v>
      </c>
      <c r="D16" s="5"/>
      <c r="E16" s="5">
        <f>VLOOKUP($B16,'Raw data'!$A$3:$N$199, 7)</f>
        <v>318050.40000000002</v>
      </c>
      <c r="F16" s="5">
        <f t="shared" si="0"/>
        <v>-29.299999999988358</v>
      </c>
      <c r="G16" s="6">
        <f t="shared" si="1"/>
        <v>-9.2115278026193927E-5</v>
      </c>
      <c r="I16" s="5">
        <f>VLOOKUP($B16,'Raw data'!$A$3:$N$199, 10)</f>
        <v>318068.09999999998</v>
      </c>
      <c r="J16" s="5">
        <f t="shared" si="2"/>
        <v>-11.600000000034925</v>
      </c>
      <c r="K16" s="6">
        <f t="shared" si="3"/>
        <v>-3.6468847273293216E-5</v>
      </c>
      <c r="M16" s="5">
        <f>VLOOKUP($B16,'Raw data'!$A$3:$N$199, 13)</f>
        <v>318158.40000000002</v>
      </c>
      <c r="N16" s="5">
        <f t="shared" si="4"/>
        <v>78.700000000011642</v>
      </c>
      <c r="O16" s="6">
        <f t="shared" si="5"/>
        <v>2.4742226555172066E-4</v>
      </c>
    </row>
    <row r="17" spans="2:15" x14ac:dyDescent="0.2">
      <c r="B17" s="2" t="s">
        <v>318</v>
      </c>
      <c r="C17" s="5">
        <f>VLOOKUP($B17,'Raw data'!$A$3:$N$199, 4)</f>
        <v>214416.8</v>
      </c>
      <c r="D17" s="5"/>
      <c r="E17" s="5">
        <f>VLOOKUP($B17,'Raw data'!$A$3:$N$199, 7)</f>
        <v>213832.6</v>
      </c>
      <c r="F17" s="5">
        <f t="shared" si="0"/>
        <v>-584.19999999998254</v>
      </c>
      <c r="G17" s="6">
        <f t="shared" si="1"/>
        <v>-2.7245999380644732E-3</v>
      </c>
      <c r="I17" s="5">
        <f>VLOOKUP($B17,'Raw data'!$A$3:$N$199, 10)</f>
        <v>211493.6</v>
      </c>
      <c r="J17" s="5">
        <f t="shared" si="2"/>
        <v>-2923.1999999999825</v>
      </c>
      <c r="K17" s="6">
        <f t="shared" si="3"/>
        <v>-1.3633260080366756E-2</v>
      </c>
      <c r="M17" s="5">
        <f>VLOOKUP($B17,'Raw data'!$A$3:$N$199, 13)</f>
        <v>216566.8</v>
      </c>
      <c r="N17" s="5">
        <f t="shared" si="4"/>
        <v>2150</v>
      </c>
      <c r="O17" s="6">
        <f t="shared" si="5"/>
        <v>1.0027199361244082E-2</v>
      </c>
    </row>
    <row r="18" spans="2:15" x14ac:dyDescent="0.2">
      <c r="B18" s="2" t="s">
        <v>319</v>
      </c>
      <c r="C18" s="5">
        <f>VLOOKUP($B18,'Raw data'!$A$3:$N$199, 4)</f>
        <v>636185.59999999998</v>
      </c>
      <c r="D18" s="5"/>
      <c r="E18" s="5">
        <f>VLOOKUP($B18,'Raw data'!$A$3:$N$199, 7)</f>
        <v>636146.9</v>
      </c>
      <c r="F18" s="5">
        <f t="shared" si="0"/>
        <v>-38.699999999953434</v>
      </c>
      <c r="G18" s="6">
        <f t="shared" si="1"/>
        <v>-6.0831304575195408E-5</v>
      </c>
      <c r="I18" s="5">
        <f>VLOOKUP($B18,'Raw data'!$A$3:$N$199, 10)</f>
        <v>635933.1</v>
      </c>
      <c r="J18" s="5">
        <f t="shared" si="2"/>
        <v>-252.5</v>
      </c>
      <c r="K18" s="6">
        <f t="shared" si="3"/>
        <v>-3.9689675465776026E-4</v>
      </c>
      <c r="M18" s="5">
        <f>VLOOKUP($B18,'Raw data'!$A$3:$N$199, 13)</f>
        <v>636093.80000000005</v>
      </c>
      <c r="N18" s="5">
        <f t="shared" si="4"/>
        <v>-91.799999999930151</v>
      </c>
      <c r="O18" s="6">
        <f t="shared" si="5"/>
        <v>-1.4429751317843434E-4</v>
      </c>
    </row>
    <row r="19" spans="2:15" x14ac:dyDescent="0.2">
      <c r="B19" s="2" t="s">
        <v>320</v>
      </c>
      <c r="C19" s="5">
        <f>VLOOKUP($B19,'Raw data'!$A$3:$N$199, 4)</f>
        <v>645164</v>
      </c>
      <c r="D19" s="5"/>
      <c r="E19" s="5">
        <f>VLOOKUP($B19,'Raw data'!$A$3:$N$199, 7)</f>
        <v>645058.6</v>
      </c>
      <c r="F19" s="5">
        <f t="shared" si="0"/>
        <v>-105.40000000002328</v>
      </c>
      <c r="G19" s="6">
        <f t="shared" si="1"/>
        <v>-1.6336931384891792E-4</v>
      </c>
      <c r="I19" s="5">
        <f>VLOOKUP($B19,'Raw data'!$A$3:$N$199, 10)</f>
        <v>645095.9</v>
      </c>
      <c r="J19" s="5">
        <f t="shared" si="2"/>
        <v>-68.099999999976717</v>
      </c>
      <c r="K19" s="6">
        <f t="shared" si="3"/>
        <v>-1.0555455667082589E-4</v>
      </c>
      <c r="M19" s="5">
        <f>VLOOKUP($B19,'Raw data'!$A$3:$N$199, 13)</f>
        <v>645343.80000000005</v>
      </c>
      <c r="N19" s="5">
        <f t="shared" si="4"/>
        <v>179.80000000004657</v>
      </c>
      <c r="O19" s="6">
        <f t="shared" si="5"/>
        <v>2.7868882950698824E-4</v>
      </c>
    </row>
    <row r="20" spans="2:15" x14ac:dyDescent="0.2">
      <c r="B20" s="2" t="s">
        <v>321</v>
      </c>
      <c r="C20" s="5">
        <f>VLOOKUP($B20,'Raw data'!$A$3:$N$199, 4)</f>
        <v>52928.3</v>
      </c>
      <c r="D20" s="5"/>
      <c r="E20" s="5">
        <f>VLOOKUP($B20,'Raw data'!$A$3:$N$199, 7)</f>
        <v>52963.8</v>
      </c>
      <c r="F20" s="5">
        <f t="shared" si="0"/>
        <v>35.5</v>
      </c>
      <c r="G20" s="6">
        <f t="shared" si="1"/>
        <v>6.7071868924563978E-4</v>
      </c>
      <c r="I20" s="5">
        <f>VLOOKUP($B20,'Raw data'!$A$3:$N$199, 10)</f>
        <v>52907.199999999997</v>
      </c>
      <c r="J20" s="5">
        <f t="shared" si="2"/>
        <v>-21.100000000005821</v>
      </c>
      <c r="K20" s="6">
        <f t="shared" si="3"/>
        <v>-3.9865251670667337E-4</v>
      </c>
      <c r="M20" s="5">
        <f>VLOOKUP($B20,'Raw data'!$A$3:$N$199, 13)</f>
        <v>52916.6</v>
      </c>
      <c r="N20" s="5">
        <f t="shared" si="4"/>
        <v>-11.700000000004366</v>
      </c>
      <c r="O20" s="6">
        <f t="shared" si="5"/>
        <v>-2.2105376518808209E-4</v>
      </c>
    </row>
    <row r="21" spans="2:15" x14ac:dyDescent="0.2">
      <c r="B21" s="2" t="s">
        <v>322</v>
      </c>
      <c r="C21" s="5">
        <f>VLOOKUP($B21,'Raw data'!$A$3:$N$199, 4)</f>
        <v>250935.8</v>
      </c>
      <c r="D21" s="5"/>
      <c r="E21" s="5">
        <f>VLOOKUP($B21,'Raw data'!$A$3:$N$199, 7)</f>
        <v>250854.6</v>
      </c>
      <c r="F21" s="5">
        <f t="shared" si="0"/>
        <v>-81.199999999982538</v>
      </c>
      <c r="G21" s="6">
        <f t="shared" si="1"/>
        <v>-3.2358874261856037E-4</v>
      </c>
      <c r="I21" s="5">
        <f>VLOOKUP($B21,'Raw data'!$A$3:$N$199, 10)</f>
        <v>249764.7</v>
      </c>
      <c r="J21" s="5">
        <f t="shared" si="2"/>
        <v>-1171.0999999999767</v>
      </c>
      <c r="K21" s="6">
        <f t="shared" si="3"/>
        <v>-4.6669307448358377E-3</v>
      </c>
      <c r="M21" s="5">
        <f>VLOOKUP($B21,'Raw data'!$A$3:$N$199, 13)</f>
        <v>251137.4</v>
      </c>
      <c r="N21" s="5">
        <f t="shared" si="4"/>
        <v>201.60000000000582</v>
      </c>
      <c r="O21" s="6">
        <f t="shared" si="5"/>
        <v>8.0339274029455276E-4</v>
      </c>
    </row>
    <row r="22" spans="2:15" x14ac:dyDescent="0.2">
      <c r="B22" s="2" t="s">
        <v>323</v>
      </c>
      <c r="C22" s="5">
        <f>VLOOKUP($B22,'Raw data'!$A$3:$N$199, 4)</f>
        <v>808707.3</v>
      </c>
      <c r="D22" s="5"/>
      <c r="E22" s="5">
        <f>VLOOKUP($B22,'Raw data'!$A$3:$N$199, 7)</f>
        <v>806584.8</v>
      </c>
      <c r="F22" s="5">
        <f t="shared" si="0"/>
        <v>-2122.5</v>
      </c>
      <c r="G22" s="6">
        <f t="shared" si="1"/>
        <v>-2.6245589720780308E-3</v>
      </c>
      <c r="I22" s="5">
        <f>VLOOKUP($B22,'Raw data'!$A$3:$N$199, 10)</f>
        <v>807549.3</v>
      </c>
      <c r="J22" s="5">
        <f t="shared" si="2"/>
        <v>-1158</v>
      </c>
      <c r="K22" s="6">
        <f t="shared" si="3"/>
        <v>-1.4319148596779081E-3</v>
      </c>
      <c r="M22" s="5">
        <f>VLOOKUP($B22,'Raw data'!$A$3:$N$199, 13)</f>
        <v>810755.4</v>
      </c>
      <c r="N22" s="5">
        <f t="shared" si="4"/>
        <v>2048.0999999999767</v>
      </c>
      <c r="O22" s="6">
        <f t="shared" si="5"/>
        <v>2.5325602971556912E-3</v>
      </c>
    </row>
    <row r="23" spans="2:15" x14ac:dyDescent="0.2">
      <c r="B23" s="2" t="s">
        <v>324</v>
      </c>
      <c r="C23" s="5">
        <f>VLOOKUP($B23,'Raw data'!$A$3:$N$199, 4)</f>
        <v>479200.5</v>
      </c>
      <c r="D23" s="5"/>
      <c r="E23" s="5">
        <f>VLOOKUP($B23,'Raw data'!$A$3:$N$199, 7)</f>
        <v>478280.3</v>
      </c>
      <c r="F23" s="5">
        <f t="shared" si="0"/>
        <v>-920.20000000001164</v>
      </c>
      <c r="G23" s="6">
        <f t="shared" si="1"/>
        <v>-1.9202818027109982E-3</v>
      </c>
      <c r="I23" s="5">
        <f>VLOOKUP($B23,'Raw data'!$A$3:$N$199, 10)</f>
        <v>479317.3</v>
      </c>
      <c r="J23" s="5">
        <f t="shared" si="2"/>
        <v>116.79999999998836</v>
      </c>
      <c r="K23" s="6">
        <f t="shared" si="3"/>
        <v>2.4373931162423321E-4</v>
      </c>
      <c r="M23" s="5">
        <f>VLOOKUP($B23,'Raw data'!$A$3:$N$199, 13)</f>
        <v>480743.7</v>
      </c>
      <c r="N23" s="5">
        <f t="shared" si="4"/>
        <v>1543.2000000000116</v>
      </c>
      <c r="O23" s="6">
        <f t="shared" si="5"/>
        <v>3.220363918652029E-3</v>
      </c>
    </row>
    <row r="24" spans="2:15" x14ac:dyDescent="0.2">
      <c r="B24" s="2" t="s">
        <v>325</v>
      </c>
      <c r="C24" s="5">
        <f>VLOOKUP($B24,'Raw data'!$A$3:$N$199, 4)</f>
        <v>46534.5</v>
      </c>
      <c r="D24" s="5"/>
      <c r="E24" s="5">
        <f>VLOOKUP($B24,'Raw data'!$A$3:$N$199, 7)</f>
        <v>44604.6</v>
      </c>
      <c r="F24" s="5">
        <f t="shared" si="0"/>
        <v>-1929.9000000000015</v>
      </c>
      <c r="G24" s="6">
        <f t="shared" si="1"/>
        <v>-4.1472455919801469E-2</v>
      </c>
      <c r="I24" s="5">
        <f>VLOOKUP($B24,'Raw data'!$A$3:$N$199, 10)</f>
        <v>44601.7</v>
      </c>
      <c r="J24" s="5">
        <f t="shared" si="2"/>
        <v>-1932.8000000000029</v>
      </c>
      <c r="K24" s="6">
        <f t="shared" si="3"/>
        <v>-4.1534775274258945E-2</v>
      </c>
      <c r="M24" s="5">
        <f>VLOOKUP($B24,'Raw data'!$A$3:$N$199, 13)</f>
        <v>44607</v>
      </c>
      <c r="N24" s="5">
        <f t="shared" si="4"/>
        <v>-1927.5</v>
      </c>
      <c r="O24" s="6">
        <f t="shared" si="5"/>
        <v>-4.1420881281629761E-2</v>
      </c>
    </row>
    <row r="25" spans="2:15" x14ac:dyDescent="0.2">
      <c r="B25" s="2" t="s">
        <v>326</v>
      </c>
      <c r="C25" s="5">
        <f>VLOOKUP($B25,'Raw data'!$A$3:$N$199, 4)</f>
        <v>438437.8</v>
      </c>
      <c r="D25" s="5"/>
      <c r="E25" s="5">
        <f>VLOOKUP($B25,'Raw data'!$A$3:$N$199, 7)</f>
        <v>430964.6</v>
      </c>
      <c r="F25" s="5">
        <f t="shared" si="0"/>
        <v>-7473.2000000000116</v>
      </c>
      <c r="G25" s="6">
        <f t="shared" si="1"/>
        <v>-1.7045063176578324E-2</v>
      </c>
      <c r="I25" s="5">
        <f>VLOOKUP($B25,'Raw data'!$A$3:$N$199, 10)</f>
        <v>428007.5</v>
      </c>
      <c r="J25" s="5">
        <f t="shared" si="2"/>
        <v>-10430.299999999988</v>
      </c>
      <c r="K25" s="6">
        <f t="shared" si="3"/>
        <v>-2.3789691491016486E-2</v>
      </c>
      <c r="M25" s="5">
        <f>VLOOKUP($B25,'Raw data'!$A$3:$N$199, 13)</f>
        <v>435281.8</v>
      </c>
      <c r="N25" s="5">
        <f t="shared" si="4"/>
        <v>-3156</v>
      </c>
      <c r="O25" s="6">
        <f t="shared" si="5"/>
        <v>-7.198284454488185E-3</v>
      </c>
    </row>
    <row r="26" spans="2:15" x14ac:dyDescent="0.2">
      <c r="B26" s="2" t="s">
        <v>327</v>
      </c>
      <c r="C26" s="5">
        <f>VLOOKUP($B26,'Raw data'!$A$3:$N$199, 4)</f>
        <v>2005929.8</v>
      </c>
      <c r="D26" s="5"/>
      <c r="E26" s="5">
        <f>VLOOKUP($B26,'Raw data'!$A$3:$N$199, 7)</f>
        <v>2002539.9</v>
      </c>
      <c r="F26" s="5">
        <f t="shared" si="0"/>
        <v>-3389.9000000001397</v>
      </c>
      <c r="G26" s="6">
        <f t="shared" si="1"/>
        <v>-1.689939498381319E-3</v>
      </c>
      <c r="I26" s="5">
        <f>VLOOKUP($B26,'Raw data'!$A$3:$N$199, 10)</f>
        <v>1998405.9</v>
      </c>
      <c r="J26" s="5">
        <f t="shared" si="2"/>
        <v>-7523.9000000001397</v>
      </c>
      <c r="K26" s="6">
        <f t="shared" si="3"/>
        <v>-3.7508291666040056E-3</v>
      </c>
      <c r="M26" s="5">
        <f>VLOOKUP($B26,'Raw data'!$A$3:$N$199, 13)</f>
        <v>2005877.9</v>
      </c>
      <c r="N26" s="5">
        <f t="shared" si="4"/>
        <v>-51.900000000139698</v>
      </c>
      <c r="O26" s="6">
        <f t="shared" si="5"/>
        <v>-2.5873288287625866E-5</v>
      </c>
    </row>
    <row r="27" spans="2:15" x14ac:dyDescent="0.2">
      <c r="B27" s="2" t="s">
        <v>328</v>
      </c>
      <c r="C27" s="5">
        <f>VLOOKUP($B27,'Raw data'!$A$3:$N$199, 4)</f>
        <v>549006.9</v>
      </c>
      <c r="D27" s="5"/>
      <c r="E27" s="5">
        <f>VLOOKUP($B27,'Raw data'!$A$3:$N$199, 7)</f>
        <v>548920.19999999995</v>
      </c>
      <c r="F27" s="5">
        <f t="shared" si="0"/>
        <v>-86.700000000069849</v>
      </c>
      <c r="G27" s="6">
        <f t="shared" si="1"/>
        <v>-1.5792151246199246E-4</v>
      </c>
      <c r="I27" s="5">
        <f>VLOOKUP($B27,'Raw data'!$A$3:$N$199, 10)</f>
        <v>548937.6</v>
      </c>
      <c r="J27" s="5">
        <f t="shared" si="2"/>
        <v>-69.300000000046566</v>
      </c>
      <c r="K27" s="6">
        <f t="shared" si="3"/>
        <v>-1.2622792172565877E-4</v>
      </c>
      <c r="M27" s="5">
        <f>VLOOKUP($B27,'Raw data'!$A$3:$N$199, 13)</f>
        <v>549122.9</v>
      </c>
      <c r="N27" s="5">
        <f t="shared" si="4"/>
        <v>116</v>
      </c>
      <c r="O27" s="6">
        <f t="shared" si="5"/>
        <v>2.112906049086086E-4</v>
      </c>
    </row>
    <row r="28" spans="2:15" x14ac:dyDescent="0.2">
      <c r="B28" s="2" t="s">
        <v>329</v>
      </c>
      <c r="C28" s="5">
        <f>VLOOKUP($B28,'Raw data'!$A$3:$N$199, 4)</f>
        <v>27893.3</v>
      </c>
      <c r="D28" s="5"/>
      <c r="E28" s="5">
        <f>VLOOKUP($B28,'Raw data'!$A$3:$N$199, 7)</f>
        <v>27894.1</v>
      </c>
      <c r="F28" s="5">
        <f t="shared" si="0"/>
        <v>0.7999999999992724</v>
      </c>
      <c r="G28" s="6">
        <f t="shared" si="1"/>
        <v>2.8680722610780095E-5</v>
      </c>
      <c r="I28" s="5">
        <f>VLOOKUP($B28,'Raw data'!$A$3:$N$199, 10)</f>
        <v>27892.6</v>
      </c>
      <c r="J28" s="5">
        <f t="shared" si="2"/>
        <v>-0.7000000000007276</v>
      </c>
      <c r="K28" s="6">
        <f t="shared" si="3"/>
        <v>-2.5095632284481492E-5</v>
      </c>
      <c r="M28" s="5">
        <f>VLOOKUP($B28,'Raw data'!$A$3:$N$199, 13)</f>
        <v>27892.9</v>
      </c>
      <c r="N28" s="5">
        <f t="shared" si="4"/>
        <v>-0.39999999999781721</v>
      </c>
      <c r="O28" s="6">
        <f t="shared" si="5"/>
        <v>-1.4340361305324836E-5</v>
      </c>
    </row>
    <row r="29" spans="2:15" x14ac:dyDescent="0.2">
      <c r="B29" s="2" t="s">
        <v>330</v>
      </c>
      <c r="C29" s="5">
        <f>VLOOKUP($B29,'Raw data'!$A$3:$N$199, 4)</f>
        <v>78598.600000000006</v>
      </c>
      <c r="D29" s="5"/>
      <c r="E29" s="5">
        <f>VLOOKUP($B29,'Raw data'!$A$3:$N$199, 7)</f>
        <v>78473.5</v>
      </c>
      <c r="F29" s="5">
        <f t="shared" si="0"/>
        <v>-125.10000000000582</v>
      </c>
      <c r="G29" s="6">
        <f t="shared" si="1"/>
        <v>-1.5916314031039461E-3</v>
      </c>
      <c r="I29" s="5">
        <f>VLOOKUP($B29,'Raw data'!$A$3:$N$199, 10)</f>
        <v>78473.600000000006</v>
      </c>
      <c r="J29" s="5">
        <f t="shared" si="2"/>
        <v>-125</v>
      </c>
      <c r="K29" s="6">
        <f t="shared" si="3"/>
        <v>-1.590359115811223E-3</v>
      </c>
      <c r="M29" s="5">
        <f>VLOOKUP($B29,'Raw data'!$A$3:$N$199, 13)</f>
        <v>78473.7</v>
      </c>
      <c r="N29" s="5">
        <f t="shared" si="4"/>
        <v>-124.90000000000873</v>
      </c>
      <c r="O29" s="6">
        <f t="shared" si="5"/>
        <v>-1.5890868285186851E-3</v>
      </c>
    </row>
    <row r="30" spans="2:15" x14ac:dyDescent="0.2">
      <c r="B30" s="2" t="s">
        <v>331</v>
      </c>
      <c r="C30" s="5">
        <f>VLOOKUP($B30,'Raw data'!$A$3:$N$199, 4)</f>
        <v>201524.8</v>
      </c>
      <c r="D30" s="5"/>
      <c r="E30" s="5">
        <f>VLOOKUP($B30,'Raw data'!$A$3:$N$199, 7)</f>
        <v>201517</v>
      </c>
      <c r="F30" s="5">
        <f t="shared" si="0"/>
        <v>-7.7999999999883585</v>
      </c>
      <c r="G30" s="6">
        <f t="shared" si="1"/>
        <v>-3.8704913737606284E-5</v>
      </c>
      <c r="I30" s="5">
        <f>VLOOKUP($B30,'Raw data'!$A$3:$N$199, 10)</f>
        <v>201521.1</v>
      </c>
      <c r="J30" s="5">
        <f t="shared" si="2"/>
        <v>-3.6999999999825377</v>
      </c>
      <c r="K30" s="6">
        <f t="shared" si="3"/>
        <v>-1.8360023183164244E-5</v>
      </c>
      <c r="M30" s="5">
        <f>VLOOKUP($B30,'Raw data'!$A$3:$N$199, 13)</f>
        <v>201524.3</v>
      </c>
      <c r="N30" s="5">
        <f t="shared" si="4"/>
        <v>-0.5</v>
      </c>
      <c r="O30" s="6">
        <f t="shared" si="5"/>
        <v>-2.4810842139528236E-6</v>
      </c>
    </row>
    <row r="31" spans="2:15" x14ac:dyDescent="0.2">
      <c r="B31" s="2" t="s">
        <v>332</v>
      </c>
      <c r="C31" s="5">
        <f>VLOOKUP($B31,'Raw data'!$A$3:$N$199, 4)</f>
        <v>1175732.8999999999</v>
      </c>
      <c r="D31" s="5"/>
      <c r="E31" s="5">
        <f>VLOOKUP($B31,'Raw data'!$A$3:$N$199, 7)</f>
        <v>1173936.8</v>
      </c>
      <c r="F31" s="5">
        <f t="shared" si="0"/>
        <v>-1796.0999999998603</v>
      </c>
      <c r="G31" s="6">
        <f t="shared" si="1"/>
        <v>-1.5276428855566264E-3</v>
      </c>
      <c r="I31" s="5">
        <f>VLOOKUP($B31,'Raw data'!$A$3:$N$199, 10)</f>
        <v>1169022.2</v>
      </c>
      <c r="J31" s="5">
        <f t="shared" si="2"/>
        <v>-6710.6999999999534</v>
      </c>
      <c r="K31" s="6">
        <f t="shared" si="3"/>
        <v>-5.7076739113109398E-3</v>
      </c>
      <c r="M31" s="5">
        <f>VLOOKUP($B31,'Raw data'!$A$3:$N$199, 13)</f>
        <v>1186046.6000000001</v>
      </c>
      <c r="N31" s="5">
        <f t="shared" si="4"/>
        <v>10313.700000000186</v>
      </c>
      <c r="O31" s="6">
        <f t="shared" si="5"/>
        <v>8.7721454422175198E-3</v>
      </c>
    </row>
    <row r="32" spans="2:15" x14ac:dyDescent="0.2">
      <c r="B32" s="2" t="s">
        <v>333</v>
      </c>
      <c r="C32" s="5">
        <f>VLOOKUP($B32,'Raw data'!$A$3:$N$199, 4)</f>
        <v>322615.8</v>
      </c>
      <c r="D32" s="5"/>
      <c r="E32" s="5">
        <f>VLOOKUP($B32,'Raw data'!$A$3:$N$199, 7)</f>
        <v>322542.8</v>
      </c>
      <c r="F32" s="5">
        <f t="shared" si="0"/>
        <v>-73</v>
      </c>
      <c r="G32" s="6">
        <f t="shared" si="1"/>
        <v>-2.2627534051339085E-4</v>
      </c>
      <c r="I32" s="5">
        <f>VLOOKUP($B32,'Raw data'!$A$3:$N$199, 10)</f>
        <v>322090.2</v>
      </c>
      <c r="J32" s="5">
        <f t="shared" si="2"/>
        <v>-525.59999999997672</v>
      </c>
      <c r="K32" s="6">
        <f t="shared" si="3"/>
        <v>-1.6291824516963421E-3</v>
      </c>
      <c r="M32" s="5">
        <f>VLOOKUP($B32,'Raw data'!$A$3:$N$199, 13)</f>
        <v>322641.7</v>
      </c>
      <c r="N32" s="5">
        <f t="shared" si="4"/>
        <v>25.900000000023283</v>
      </c>
      <c r="O32" s="6">
        <f t="shared" si="5"/>
        <v>8.0281250949343716E-5</v>
      </c>
    </row>
    <row r="33" spans="2:15" x14ac:dyDescent="0.2">
      <c r="B33" s="2" t="s">
        <v>334</v>
      </c>
      <c r="C33" s="5">
        <f>VLOOKUP($B33,'Raw data'!$A$3:$N$199, 4)</f>
        <v>118715</v>
      </c>
      <c r="D33" s="5"/>
      <c r="E33" s="5">
        <f>VLOOKUP($B33,'Raw data'!$A$3:$N$199, 7)</f>
        <v>118708</v>
      </c>
      <c r="F33" s="5">
        <f t="shared" si="0"/>
        <v>-7</v>
      </c>
      <c r="G33" s="6">
        <f t="shared" si="1"/>
        <v>-5.896474750452765E-5</v>
      </c>
      <c r="I33" s="5">
        <f>VLOOKUP($B33,'Raw data'!$A$3:$N$199, 10)</f>
        <v>117724.1</v>
      </c>
      <c r="J33" s="5">
        <f t="shared" si="2"/>
        <v>-990.89999999999418</v>
      </c>
      <c r="K33" s="6">
        <f t="shared" si="3"/>
        <v>-8.3468811860337288E-3</v>
      </c>
      <c r="M33" s="5">
        <f>VLOOKUP($B33,'Raw data'!$A$3:$N$199, 13)</f>
        <v>119832.1</v>
      </c>
      <c r="N33" s="5">
        <f t="shared" si="4"/>
        <v>1117.1000000000058</v>
      </c>
      <c r="O33" s="6">
        <f t="shared" si="5"/>
        <v>9.4099313481868837E-3</v>
      </c>
    </row>
    <row r="34" spans="2:15" x14ac:dyDescent="0.2">
      <c r="B34" s="2" t="s">
        <v>335</v>
      </c>
      <c r="C34" s="5">
        <f>VLOOKUP($B34,'Raw data'!$A$3:$N$199, 4)</f>
        <v>1013102.4</v>
      </c>
      <c r="D34" s="5"/>
      <c r="E34" s="5">
        <f>VLOOKUP($B34,'Raw data'!$A$3:$N$199, 7)</f>
        <v>1013000.4</v>
      </c>
      <c r="F34" s="5">
        <f t="shared" si="0"/>
        <v>-102</v>
      </c>
      <c r="G34" s="6">
        <f t="shared" si="1"/>
        <v>-1.0068083937023543E-4</v>
      </c>
      <c r="I34" s="5">
        <f>VLOOKUP($B34,'Raw data'!$A$3:$N$199, 10)</f>
        <v>1013115.8</v>
      </c>
      <c r="J34" s="5">
        <f t="shared" si="2"/>
        <v>13.400000000023283</v>
      </c>
      <c r="K34" s="6">
        <f t="shared" si="3"/>
        <v>1.3226698505524499E-5</v>
      </c>
      <c r="M34" s="5">
        <f>VLOOKUP($B34,'Raw data'!$A$3:$N$199, 13)</f>
        <v>1013214.6</v>
      </c>
      <c r="N34" s="5">
        <f t="shared" si="4"/>
        <v>112.19999999995343</v>
      </c>
      <c r="O34" s="6">
        <f t="shared" si="5"/>
        <v>1.10748923307213E-4</v>
      </c>
    </row>
    <row r="35" spans="2:15" x14ac:dyDescent="0.2">
      <c r="B35" s="2" t="s">
        <v>336</v>
      </c>
      <c r="C35" s="5">
        <f>VLOOKUP($B35,'Raw data'!$A$3:$N$199, 4)</f>
        <v>23598.7</v>
      </c>
      <c r="D35" s="5"/>
      <c r="E35" s="5">
        <f>VLOOKUP($B35,'Raw data'!$A$3:$N$199, 7)</f>
        <v>23241.4</v>
      </c>
      <c r="F35" s="5">
        <f t="shared" si="0"/>
        <v>-357.29999999999927</v>
      </c>
      <c r="G35" s="6">
        <f t="shared" si="1"/>
        <v>-1.5140664528130756E-2</v>
      </c>
      <c r="I35" s="5">
        <f>VLOOKUP($B35,'Raw data'!$A$3:$N$199, 10)</f>
        <v>23240.799999999999</v>
      </c>
      <c r="J35" s="5">
        <f t="shared" si="2"/>
        <v>-357.90000000000146</v>
      </c>
      <c r="K35" s="6">
        <f t="shared" si="3"/>
        <v>-1.5166089657481193E-2</v>
      </c>
      <c r="M35" s="5">
        <f>VLOOKUP($B35,'Raw data'!$A$3:$N$199, 13)</f>
        <v>23241.1</v>
      </c>
      <c r="N35" s="5">
        <f t="shared" si="4"/>
        <v>-357.60000000000218</v>
      </c>
      <c r="O35" s="6">
        <f t="shared" si="5"/>
        <v>-1.5153377092806052E-2</v>
      </c>
    </row>
    <row r="36" spans="2:15" x14ac:dyDescent="0.2">
      <c r="B36" s="2" t="s">
        <v>337</v>
      </c>
      <c r="C36" s="5">
        <f>VLOOKUP($B36,'Raw data'!$A$3:$N$199, 4)</f>
        <v>1847843.9</v>
      </c>
      <c r="D36" s="5"/>
      <c r="E36" s="5">
        <f>VLOOKUP($B36,'Raw data'!$A$3:$N$199, 7)</f>
        <v>1847066.2</v>
      </c>
      <c r="F36" s="5">
        <f t="shared" si="0"/>
        <v>-777.69999999995343</v>
      </c>
      <c r="G36" s="6">
        <f t="shared" si="1"/>
        <v>-4.2086888400040366E-4</v>
      </c>
      <c r="I36" s="5">
        <f>VLOOKUP($B36,'Raw data'!$A$3:$N$199, 10)</f>
        <v>1841488.9</v>
      </c>
      <c r="J36" s="5">
        <f t="shared" si="2"/>
        <v>-6355</v>
      </c>
      <c r="K36" s="6">
        <f t="shared" si="3"/>
        <v>-3.4391433172466573E-3</v>
      </c>
      <c r="M36" s="5">
        <f>VLOOKUP($B36,'Raw data'!$A$3:$N$199, 13)</f>
        <v>1847506.8</v>
      </c>
      <c r="N36" s="5">
        <f t="shared" si="4"/>
        <v>-337.0999999998603</v>
      </c>
      <c r="O36" s="6">
        <f t="shared" si="5"/>
        <v>-1.8242882962130099E-4</v>
      </c>
    </row>
    <row r="37" spans="2:15" x14ac:dyDescent="0.2">
      <c r="B37" s="2" t="s">
        <v>338</v>
      </c>
      <c r="C37" s="5">
        <f>VLOOKUP($B37,'Raw data'!$A$3:$N$199, 4)</f>
        <v>6338.4</v>
      </c>
      <c r="D37" s="5"/>
      <c r="E37" s="5">
        <f>VLOOKUP($B37,'Raw data'!$A$3:$N$199, 7)</f>
        <v>6291.1</v>
      </c>
      <c r="F37" s="5">
        <f t="shared" si="0"/>
        <v>-47.299999999999272</v>
      </c>
      <c r="G37" s="6">
        <f t="shared" si="1"/>
        <v>-7.4624510917580579E-3</v>
      </c>
      <c r="I37" s="5">
        <f>VLOOKUP($B37,'Raw data'!$A$3:$N$199, 10)</f>
        <v>6291.1</v>
      </c>
      <c r="J37" s="5">
        <f t="shared" si="2"/>
        <v>-47.299999999999272</v>
      </c>
      <c r="K37" s="6">
        <f t="shared" si="3"/>
        <v>-7.4624510917580579E-3</v>
      </c>
      <c r="M37" s="5">
        <f>VLOOKUP($B37,'Raw data'!$A$3:$N$199, 13)</f>
        <v>6291.1</v>
      </c>
      <c r="N37" s="5">
        <f t="shared" si="4"/>
        <v>-47.299999999999272</v>
      </c>
      <c r="O37" s="6">
        <f t="shared" si="5"/>
        <v>-7.4624510917580579E-3</v>
      </c>
    </row>
    <row r="38" spans="2:15" x14ac:dyDescent="0.2">
      <c r="B38" s="2" t="s">
        <v>339</v>
      </c>
      <c r="C38" s="5">
        <f>VLOOKUP($B38,'Raw data'!$A$3:$N$199, 4)</f>
        <v>1199162.7</v>
      </c>
      <c r="D38" s="5"/>
      <c r="E38" s="5">
        <f>VLOOKUP($B38,'Raw data'!$A$3:$N$199, 7)</f>
        <v>1196978</v>
      </c>
      <c r="F38" s="5">
        <f t="shared" si="0"/>
        <v>-2184.6999999999534</v>
      </c>
      <c r="G38" s="6">
        <f t="shared" si="1"/>
        <v>-1.8218545323332302E-3</v>
      </c>
      <c r="I38" s="5">
        <f>VLOOKUP($B38,'Raw data'!$A$3:$N$199, 10)</f>
        <v>1189175.2</v>
      </c>
      <c r="J38" s="5">
        <f t="shared" si="2"/>
        <v>-9987.5</v>
      </c>
      <c r="K38" s="6">
        <f t="shared" si="3"/>
        <v>-8.3287280366542427E-3</v>
      </c>
      <c r="M38" s="5">
        <f>VLOOKUP($B38,'Raw data'!$A$3:$N$199, 13)</f>
        <v>1204823.8999999999</v>
      </c>
      <c r="N38" s="5">
        <f t="shared" si="4"/>
        <v>5661.1999999999534</v>
      </c>
      <c r="O38" s="6">
        <f t="shared" si="5"/>
        <v>4.7209607170069197E-3</v>
      </c>
    </row>
    <row r="39" spans="2:15" x14ac:dyDescent="0.2">
      <c r="B39" s="2" t="s">
        <v>340</v>
      </c>
      <c r="C39" s="5">
        <f>VLOOKUP($B39,'Raw data'!$A$3:$N$199, 4)</f>
        <v>500404</v>
      </c>
      <c r="D39" s="5"/>
      <c r="E39" s="5">
        <f>VLOOKUP($B39,'Raw data'!$A$3:$N$199, 7)</f>
        <v>500201.9</v>
      </c>
      <c r="F39" s="5">
        <f t="shared" si="0"/>
        <v>-202.09999999997672</v>
      </c>
      <c r="G39" s="6">
        <f t="shared" si="1"/>
        <v>-4.038736700745332E-4</v>
      </c>
      <c r="I39" s="5">
        <f>VLOOKUP($B39,'Raw data'!$A$3:$N$199, 10)</f>
        <v>498638.1</v>
      </c>
      <c r="J39" s="5">
        <f t="shared" si="2"/>
        <v>-1765.9000000000233</v>
      </c>
      <c r="K39" s="6">
        <f t="shared" si="3"/>
        <v>-3.5289486095235515E-3</v>
      </c>
      <c r="M39" s="5">
        <f>VLOOKUP($B39,'Raw data'!$A$3:$N$199, 13)</f>
        <v>500333.8</v>
      </c>
      <c r="N39" s="5">
        <f t="shared" si="4"/>
        <v>-70.200000000011642</v>
      </c>
      <c r="O39" s="6">
        <f t="shared" si="5"/>
        <v>-1.4028664838812568E-4</v>
      </c>
    </row>
    <row r="40" spans="2:15" x14ac:dyDescent="0.2">
      <c r="B40" s="2" t="s">
        <v>341</v>
      </c>
      <c r="C40" s="5">
        <f>VLOOKUP($B40,'Raw data'!$A$3:$N$199, 4)</f>
        <v>1094383.6000000001</v>
      </c>
      <c r="D40" s="5"/>
      <c r="E40" s="5">
        <f>VLOOKUP($B40,'Raw data'!$A$3:$N$199, 7)</f>
        <v>1092973.8999999999</v>
      </c>
      <c r="F40" s="5">
        <f t="shared" si="0"/>
        <v>-1409.7000000001863</v>
      </c>
      <c r="G40" s="6">
        <f t="shared" si="1"/>
        <v>-1.2881223731790079E-3</v>
      </c>
      <c r="I40" s="5">
        <f>VLOOKUP($B40,'Raw data'!$A$3:$N$199, 10)</f>
        <v>1073178.3999999999</v>
      </c>
      <c r="J40" s="5">
        <f t="shared" si="2"/>
        <v>-21205.200000000186</v>
      </c>
      <c r="K40" s="6">
        <f t="shared" si="3"/>
        <v>-1.9376386853750534E-2</v>
      </c>
      <c r="M40" s="5">
        <f>VLOOKUP($B40,'Raw data'!$A$3:$N$199, 13)</f>
        <v>1094945.3</v>
      </c>
      <c r="N40" s="5">
        <f t="shared" si="4"/>
        <v>561.69999999995343</v>
      </c>
      <c r="O40" s="6">
        <f t="shared" si="5"/>
        <v>5.1325696035645399E-4</v>
      </c>
    </row>
    <row r="41" spans="2:15" x14ac:dyDescent="0.2">
      <c r="B41" s="2" t="s">
        <v>342</v>
      </c>
      <c r="C41" s="5">
        <f>VLOOKUP($B41,'Raw data'!$A$3:$N$199, 4)</f>
        <v>74472</v>
      </c>
      <c r="D41" s="5"/>
      <c r="E41" s="5">
        <f>VLOOKUP($B41,'Raw data'!$A$3:$N$199, 7)</f>
        <v>71922.399999999994</v>
      </c>
      <c r="F41" s="5">
        <f t="shared" si="0"/>
        <v>-2549.6000000000058</v>
      </c>
      <c r="G41" s="6">
        <f t="shared" si="1"/>
        <v>-3.4235685895370148E-2</v>
      </c>
      <c r="I41" s="5">
        <f>VLOOKUP($B41,'Raw data'!$A$3:$N$199, 10)</f>
        <v>71981.899999999994</v>
      </c>
      <c r="J41" s="5">
        <f t="shared" si="2"/>
        <v>-2490.1000000000058</v>
      </c>
      <c r="K41" s="6">
        <f t="shared" si="3"/>
        <v>-3.3436727897733456E-2</v>
      </c>
      <c r="M41" s="5">
        <f>VLOOKUP($B41,'Raw data'!$A$3:$N$199, 13)</f>
        <v>71964</v>
      </c>
      <c r="N41" s="5">
        <f t="shared" si="4"/>
        <v>-2508</v>
      </c>
      <c r="O41" s="6">
        <f t="shared" si="5"/>
        <v>-3.3677086690299708E-2</v>
      </c>
    </row>
    <row r="42" spans="2:15" x14ac:dyDescent="0.2">
      <c r="B42" s="2" t="s">
        <v>343</v>
      </c>
      <c r="C42" s="5">
        <f>VLOOKUP($B42,'Raw data'!$A$3:$N$199, 4)</f>
        <v>4379.2</v>
      </c>
      <c r="D42" s="5"/>
      <c r="E42" s="5">
        <f>VLOOKUP($B42,'Raw data'!$A$3:$N$199, 7)</f>
        <v>4379.3</v>
      </c>
      <c r="F42" s="5">
        <f t="shared" si="0"/>
        <v>0.1000000000003638</v>
      </c>
      <c r="G42" s="6">
        <f t="shared" si="1"/>
        <v>2.2835221045022791E-5</v>
      </c>
      <c r="I42" s="5">
        <f>VLOOKUP($B42,'Raw data'!$A$3:$N$199, 10)</f>
        <v>4379.2</v>
      </c>
      <c r="J42" s="5">
        <f t="shared" si="2"/>
        <v>0</v>
      </c>
      <c r="K42" s="6">
        <f t="shared" si="3"/>
        <v>0</v>
      </c>
      <c r="M42" s="5">
        <f>VLOOKUP($B42,'Raw data'!$A$3:$N$199, 13)</f>
        <v>4379.2</v>
      </c>
      <c r="N42" s="5">
        <f t="shared" si="4"/>
        <v>0</v>
      </c>
      <c r="O42" s="6">
        <f t="shared" si="5"/>
        <v>0</v>
      </c>
    </row>
    <row r="43" spans="2:15" x14ac:dyDescent="0.2">
      <c r="B43" s="2" t="s">
        <v>344</v>
      </c>
      <c r="C43" s="5">
        <f>VLOOKUP($B43,'Raw data'!$A$3:$N$199, 4)</f>
        <v>675668.6</v>
      </c>
      <c r="D43" s="5"/>
      <c r="E43" s="5">
        <f>VLOOKUP($B43,'Raw data'!$A$3:$N$199, 7)</f>
        <v>675002.7</v>
      </c>
      <c r="F43" s="5">
        <f t="shared" si="0"/>
        <v>-665.90000000002328</v>
      </c>
      <c r="G43" s="6">
        <f t="shared" si="1"/>
        <v>-9.8554232059921585E-4</v>
      </c>
      <c r="I43" s="5">
        <f>VLOOKUP($B43,'Raw data'!$A$3:$N$199, 10)</f>
        <v>675109.8</v>
      </c>
      <c r="J43" s="5">
        <f t="shared" si="2"/>
        <v>-558.79999999993015</v>
      </c>
      <c r="K43" s="6">
        <f t="shared" si="3"/>
        <v>-8.2703266068591939E-4</v>
      </c>
      <c r="M43" s="5">
        <f>VLOOKUP($B43,'Raw data'!$A$3:$N$199, 13)</f>
        <v>676330.6</v>
      </c>
      <c r="N43" s="5">
        <f t="shared" si="4"/>
        <v>662</v>
      </c>
      <c r="O43" s="6">
        <f t="shared" si="5"/>
        <v>9.797702601541643E-4</v>
      </c>
    </row>
    <row r="44" spans="2:15" x14ac:dyDescent="0.2">
      <c r="B44" s="2" t="s">
        <v>345</v>
      </c>
      <c r="C44" s="5">
        <f>VLOOKUP($B44,'Raw data'!$A$3:$N$199, 4)</f>
        <v>543638.6</v>
      </c>
      <c r="D44" s="5"/>
      <c r="E44" s="5">
        <f>VLOOKUP($B44,'Raw data'!$A$3:$N$199, 7)</f>
        <v>542714</v>
      </c>
      <c r="F44" s="5">
        <f t="shared" si="0"/>
        <v>-924.59999999997672</v>
      </c>
      <c r="G44" s="6">
        <f t="shared" si="1"/>
        <v>-1.7007622343225386E-3</v>
      </c>
      <c r="I44" s="5">
        <f>VLOOKUP($B44,'Raw data'!$A$3:$N$199, 10)</f>
        <v>538153.30000000005</v>
      </c>
      <c r="J44" s="5">
        <f t="shared" si="2"/>
        <v>-5485.2999999999302</v>
      </c>
      <c r="K44" s="6">
        <f t="shared" si="3"/>
        <v>-1.0089975215151996E-2</v>
      </c>
      <c r="M44" s="5">
        <f>VLOOKUP($B44,'Raw data'!$A$3:$N$199, 13)</f>
        <v>545098.1</v>
      </c>
      <c r="N44" s="5">
        <f t="shared" si="4"/>
        <v>1459.5</v>
      </c>
      <c r="O44" s="6">
        <f t="shared" si="5"/>
        <v>2.6846879526214659E-3</v>
      </c>
    </row>
    <row r="45" spans="2:15" x14ac:dyDescent="0.2">
      <c r="B45" s="2" t="s">
        <v>346</v>
      </c>
      <c r="C45" s="5">
        <f>VLOOKUP($B45,'Raw data'!$A$3:$N$199, 4)</f>
        <v>327762</v>
      </c>
      <c r="D45" s="5"/>
      <c r="E45" s="5">
        <f>VLOOKUP($B45,'Raw data'!$A$3:$N$199, 7)</f>
        <v>327663</v>
      </c>
      <c r="F45" s="5">
        <f t="shared" si="0"/>
        <v>-99</v>
      </c>
      <c r="G45" s="6">
        <f t="shared" si="1"/>
        <v>-3.0204843758580924E-4</v>
      </c>
      <c r="I45" s="5">
        <f>VLOOKUP($B45,'Raw data'!$A$3:$N$199, 10)</f>
        <v>323745</v>
      </c>
      <c r="J45" s="5">
        <f t="shared" si="2"/>
        <v>-4017</v>
      </c>
      <c r="K45" s="6">
        <f t="shared" si="3"/>
        <v>-1.2255844179618138E-2</v>
      </c>
      <c r="M45" s="5">
        <f>VLOOKUP($B45,'Raw data'!$A$3:$N$199, 13)</f>
        <v>327850.8</v>
      </c>
      <c r="N45" s="5">
        <f t="shared" si="4"/>
        <v>88.799999999988358</v>
      </c>
      <c r="O45" s="6">
        <f t="shared" si="5"/>
        <v>2.7092829553147823E-4</v>
      </c>
    </row>
    <row r="46" spans="2:15" x14ac:dyDescent="0.2">
      <c r="B46" s="2" t="s">
        <v>347</v>
      </c>
      <c r="C46" s="5">
        <f>VLOOKUP($B46,'Raw data'!$A$3:$N$199, 4)</f>
        <v>316527.8</v>
      </c>
      <c r="D46" s="5"/>
      <c r="E46" s="5">
        <f>VLOOKUP($B46,'Raw data'!$A$3:$N$199, 7)</f>
        <v>316536.40000000002</v>
      </c>
      <c r="F46" s="5">
        <f t="shared" si="0"/>
        <v>8.6000000000349246</v>
      </c>
      <c r="G46" s="6">
        <f t="shared" si="1"/>
        <v>2.7169809413375145E-5</v>
      </c>
      <c r="I46" s="5">
        <f>VLOOKUP($B46,'Raw data'!$A$3:$N$199, 10)</f>
        <v>316533</v>
      </c>
      <c r="J46" s="5">
        <f t="shared" si="2"/>
        <v>5.2000000000116415</v>
      </c>
      <c r="K46" s="6">
        <f t="shared" si="3"/>
        <v>1.6428256854568989E-5</v>
      </c>
      <c r="M46" s="5">
        <f>VLOOKUP($B46,'Raw data'!$A$3:$N$199, 13)</f>
        <v>316509.59999999998</v>
      </c>
      <c r="N46" s="5">
        <f t="shared" si="4"/>
        <v>-18.200000000011642</v>
      </c>
      <c r="O46" s="6">
        <f t="shared" si="5"/>
        <v>-5.7498898990899508E-5</v>
      </c>
    </row>
    <row r="47" spans="2:15" x14ac:dyDescent="0.2">
      <c r="B47" s="2" t="s">
        <v>348</v>
      </c>
      <c r="C47" s="5">
        <f>VLOOKUP($B47,'Raw data'!$A$3:$N$199, 4)</f>
        <v>1105897.6000000001</v>
      </c>
      <c r="D47" s="5"/>
      <c r="E47" s="5">
        <f>VLOOKUP($B47,'Raw data'!$A$3:$N$199, 7)</f>
        <v>1102616.8999999999</v>
      </c>
      <c r="F47" s="5">
        <f t="shared" si="0"/>
        <v>-3280.7000000001863</v>
      </c>
      <c r="G47" s="6">
        <f t="shared" si="1"/>
        <v>-2.9665495250194829E-3</v>
      </c>
      <c r="I47" s="5">
        <f>VLOOKUP($B47,'Raw data'!$A$3:$N$199, 10)</f>
        <v>1100967.7</v>
      </c>
      <c r="J47" s="5">
        <f t="shared" si="2"/>
        <v>-4929.9000000001397</v>
      </c>
      <c r="K47" s="6">
        <f t="shared" si="3"/>
        <v>-4.4578268367705468E-3</v>
      </c>
      <c r="M47" s="5">
        <f>VLOOKUP($B47,'Raw data'!$A$3:$N$199, 13)</f>
        <v>1111085.1000000001</v>
      </c>
      <c r="N47" s="5">
        <f t="shared" si="4"/>
        <v>5187.5</v>
      </c>
      <c r="O47" s="6">
        <f t="shared" si="5"/>
        <v>4.6907597954819686E-3</v>
      </c>
    </row>
    <row r="48" spans="2:15" x14ac:dyDescent="0.2">
      <c r="B48" s="2" t="s">
        <v>349</v>
      </c>
      <c r="C48" s="5">
        <f>VLOOKUP($B48,'Raw data'!$A$3:$N$199, 4)</f>
        <v>63657.3</v>
      </c>
      <c r="D48" s="5"/>
      <c r="E48" s="5">
        <f>VLOOKUP($B48,'Raw data'!$A$3:$N$199, 7)</f>
        <v>61383.3</v>
      </c>
      <c r="F48" s="5">
        <f t="shared" si="0"/>
        <v>-2274</v>
      </c>
      <c r="G48" s="6">
        <f t="shared" si="1"/>
        <v>-3.5722533000928404E-2</v>
      </c>
      <c r="I48" s="5">
        <f>VLOOKUP($B48,'Raw data'!$A$3:$N$199, 10)</f>
        <v>61384.6</v>
      </c>
      <c r="J48" s="5">
        <f t="shared" si="2"/>
        <v>-2272.7000000000044</v>
      </c>
      <c r="K48" s="6">
        <f t="shared" si="3"/>
        <v>-3.5702111148289424E-2</v>
      </c>
      <c r="M48" s="5">
        <f>VLOOKUP($B48,'Raw data'!$A$3:$N$199, 13)</f>
        <v>61385.1</v>
      </c>
      <c r="N48" s="5">
        <f t="shared" si="4"/>
        <v>-2272.2000000000044</v>
      </c>
      <c r="O48" s="6">
        <f t="shared" si="5"/>
        <v>-3.5694256589582092E-2</v>
      </c>
    </row>
    <row r="49" spans="2:15" x14ac:dyDescent="0.2">
      <c r="B49" s="2" t="s">
        <v>350</v>
      </c>
      <c r="C49" s="5">
        <f>VLOOKUP($B49,'Raw data'!$A$3:$N$199, 4)</f>
        <v>1028590.1</v>
      </c>
      <c r="D49" s="5"/>
      <c r="E49" s="5">
        <f>VLOOKUP($B49,'Raw data'!$A$3:$N$199, 7)</f>
        <v>1024403.1</v>
      </c>
      <c r="F49" s="5">
        <f t="shared" si="0"/>
        <v>-4187</v>
      </c>
      <c r="G49" s="6">
        <f t="shared" si="1"/>
        <v>-4.0706205513741578E-3</v>
      </c>
      <c r="I49" s="5">
        <f>VLOOKUP($B49,'Raw data'!$A$3:$N$199, 10)</f>
        <v>1023377</v>
      </c>
      <c r="J49" s="5">
        <f t="shared" si="2"/>
        <v>-5213.0999999999767</v>
      </c>
      <c r="K49" s="6">
        <f t="shared" si="3"/>
        <v>-5.0681996647643961E-3</v>
      </c>
      <c r="M49" s="5">
        <f>VLOOKUP($B49,'Raw data'!$A$3:$N$199, 13)</f>
        <v>1028860.8</v>
      </c>
      <c r="N49" s="5">
        <f t="shared" si="4"/>
        <v>270.70000000006985</v>
      </c>
      <c r="O49" s="6">
        <f t="shared" si="5"/>
        <v>2.6317577818420559E-4</v>
      </c>
    </row>
    <row r="50" spans="2:15" x14ac:dyDescent="0.2">
      <c r="B50" s="2" t="s">
        <v>351</v>
      </c>
      <c r="C50" s="5">
        <f>VLOOKUP($B50,'Raw data'!$A$3:$N$199, 4)</f>
        <v>375469.2</v>
      </c>
      <c r="D50" s="5"/>
      <c r="E50" s="5">
        <f>VLOOKUP($B50,'Raw data'!$A$3:$N$199, 7)</f>
        <v>375461.6</v>
      </c>
      <c r="F50" s="5">
        <f t="shared" si="0"/>
        <v>-7.6000000000349246</v>
      </c>
      <c r="G50" s="6">
        <f t="shared" si="1"/>
        <v>-2.0241340701274364E-5</v>
      </c>
      <c r="I50" s="5">
        <f>VLOOKUP($B50,'Raw data'!$A$3:$N$199, 10)</f>
        <v>375471.4</v>
      </c>
      <c r="J50" s="5">
        <f t="shared" si="2"/>
        <v>2.2000000000116415</v>
      </c>
      <c r="K50" s="6">
        <f t="shared" si="3"/>
        <v>5.8593354661624479E-6</v>
      </c>
      <c r="M50" s="5">
        <f>VLOOKUP($B50,'Raw data'!$A$3:$N$199, 13)</f>
        <v>375482.9</v>
      </c>
      <c r="N50" s="5">
        <f t="shared" si="4"/>
        <v>13.700000000011642</v>
      </c>
      <c r="O50" s="6">
        <f t="shared" si="5"/>
        <v>3.648767994821317E-5</v>
      </c>
    </row>
    <row r="51" spans="2:15" x14ac:dyDescent="0.2">
      <c r="B51" s="2" t="s">
        <v>352</v>
      </c>
      <c r="C51" s="5">
        <f>VLOOKUP($B51,'Raw data'!$A$3:$N$199, 4)</f>
        <v>2228617.7999999998</v>
      </c>
      <c r="D51" s="5"/>
      <c r="E51" s="5">
        <f>VLOOKUP($B51,'Raw data'!$A$3:$N$199, 7)</f>
        <v>2227733</v>
      </c>
      <c r="F51" s="5">
        <f t="shared" si="0"/>
        <v>-884.79999999981374</v>
      </c>
      <c r="G51" s="6">
        <f t="shared" si="1"/>
        <v>-3.9701738001007343E-4</v>
      </c>
      <c r="I51" s="5">
        <f>VLOOKUP($B51,'Raw data'!$A$3:$N$199, 10)</f>
        <v>2227731.1</v>
      </c>
      <c r="J51" s="5">
        <f t="shared" si="2"/>
        <v>-886.6999999997206</v>
      </c>
      <c r="K51" s="6">
        <f t="shared" si="3"/>
        <v>-3.9786992637307333E-4</v>
      </c>
      <c r="M51" s="5">
        <f>VLOOKUP($B51,'Raw data'!$A$3:$N$199, 13)</f>
        <v>2227731.4</v>
      </c>
      <c r="N51" s="5">
        <f t="shared" si="4"/>
        <v>-886.39999999990687</v>
      </c>
      <c r="O51" s="6">
        <f t="shared" si="5"/>
        <v>-3.9773531378951876E-4</v>
      </c>
    </row>
    <row r="52" spans="2:15" x14ac:dyDescent="0.2">
      <c r="B52" s="2" t="s">
        <v>353</v>
      </c>
      <c r="C52" s="5">
        <f>VLOOKUP($B52,'Raw data'!$A$3:$N$199, 4)</f>
        <v>443617.5</v>
      </c>
      <c r="D52" s="5"/>
      <c r="E52" s="5">
        <f>VLOOKUP($B52,'Raw data'!$A$3:$N$199, 7)</f>
        <v>442170</v>
      </c>
      <c r="F52" s="5">
        <f t="shared" si="0"/>
        <v>-1447.5</v>
      </c>
      <c r="G52" s="6">
        <f t="shared" si="1"/>
        <v>-3.262946119122893E-3</v>
      </c>
      <c r="I52" s="5">
        <f>VLOOKUP($B52,'Raw data'!$A$3:$N$199, 10)</f>
        <v>442282.9</v>
      </c>
      <c r="J52" s="5">
        <f t="shared" si="2"/>
        <v>-1334.5999999999767</v>
      </c>
      <c r="K52" s="6">
        <f t="shared" si="3"/>
        <v>-3.0084475928023055E-3</v>
      </c>
      <c r="M52" s="5">
        <f>VLOOKUP($B52,'Raw data'!$A$3:$N$199, 13)</f>
        <v>444732</v>
      </c>
      <c r="N52" s="5">
        <f t="shared" si="4"/>
        <v>1114.5</v>
      </c>
      <c r="O52" s="6">
        <f t="shared" si="5"/>
        <v>2.5122994471588698E-3</v>
      </c>
    </row>
    <row r="53" spans="2:15" x14ac:dyDescent="0.2">
      <c r="B53" s="2" t="s">
        <v>354</v>
      </c>
      <c r="C53" s="5">
        <f>VLOOKUP($B53,'Raw data'!$A$3:$N$199, 4)</f>
        <v>469942.4</v>
      </c>
      <c r="D53" s="5"/>
      <c r="E53" s="5">
        <f>VLOOKUP($B53,'Raw data'!$A$3:$N$199, 7)</f>
        <v>466028.3</v>
      </c>
      <c r="F53" s="5">
        <f t="shared" si="0"/>
        <v>-3914.1000000000349</v>
      </c>
      <c r="G53" s="6">
        <f t="shared" si="1"/>
        <v>-8.3288930728532568E-3</v>
      </c>
      <c r="I53" s="5">
        <f>VLOOKUP($B53,'Raw data'!$A$3:$N$199, 10)</f>
        <v>465331.5</v>
      </c>
      <c r="J53" s="5">
        <f t="shared" si="2"/>
        <v>-4610.9000000000233</v>
      </c>
      <c r="K53" s="6">
        <f t="shared" si="3"/>
        <v>-9.8116279782373816E-3</v>
      </c>
      <c r="M53" s="5">
        <f>VLOOKUP($B53,'Raw data'!$A$3:$N$199, 13)</f>
        <v>471655.5</v>
      </c>
      <c r="N53" s="5">
        <f t="shared" si="4"/>
        <v>1713.0999999999767</v>
      </c>
      <c r="O53" s="6">
        <f t="shared" si="5"/>
        <v>3.6453403651170368E-3</v>
      </c>
    </row>
    <row r="54" spans="2:15" x14ac:dyDescent="0.2">
      <c r="B54" s="2" t="s">
        <v>355</v>
      </c>
      <c r="C54" s="5">
        <f>VLOOKUP($B54,'Raw data'!$A$3:$N$199, 4)</f>
        <v>788605.2</v>
      </c>
      <c r="D54" s="5"/>
      <c r="E54" s="5">
        <f>VLOOKUP($B54,'Raw data'!$A$3:$N$199, 7)</f>
        <v>787349.4</v>
      </c>
      <c r="F54" s="5">
        <f t="shared" si="0"/>
        <v>-1255.7999999999302</v>
      </c>
      <c r="G54" s="6">
        <f t="shared" si="1"/>
        <v>-1.5924318023770707E-3</v>
      </c>
      <c r="I54" s="5">
        <f>VLOOKUP($B54,'Raw data'!$A$3:$N$199, 10)</f>
        <v>787868.2</v>
      </c>
      <c r="J54" s="5">
        <f t="shared" si="2"/>
        <v>-737</v>
      </c>
      <c r="K54" s="6">
        <f t="shared" si="3"/>
        <v>-9.3456142566648056E-4</v>
      </c>
      <c r="M54" s="5">
        <f>VLOOKUP($B54,'Raw data'!$A$3:$N$199, 13)</f>
        <v>792034.1</v>
      </c>
      <c r="N54" s="5">
        <f t="shared" si="4"/>
        <v>3428.9000000000233</v>
      </c>
      <c r="O54" s="6">
        <f t="shared" si="5"/>
        <v>4.3480565433756E-3</v>
      </c>
    </row>
    <row r="55" spans="2:15" x14ac:dyDescent="0.2">
      <c r="B55" s="2" t="s">
        <v>356</v>
      </c>
      <c r="C55" s="5">
        <f>VLOOKUP($B55,'Raw data'!$A$3:$N$199, 4)</f>
        <v>508788.4</v>
      </c>
      <c r="D55" s="5"/>
      <c r="E55" s="5">
        <f>VLOOKUP($B55,'Raw data'!$A$3:$N$199, 7)</f>
        <v>504754.8</v>
      </c>
      <c r="F55" s="5">
        <f t="shared" si="0"/>
        <v>-4033.6000000000349</v>
      </c>
      <c r="G55" s="6">
        <f t="shared" si="1"/>
        <v>-7.9278537010671526E-3</v>
      </c>
      <c r="I55" s="5">
        <f>VLOOKUP($B55,'Raw data'!$A$3:$N$199, 10)</f>
        <v>496580.5</v>
      </c>
      <c r="J55" s="5">
        <f t="shared" si="2"/>
        <v>-12207.900000000023</v>
      </c>
      <c r="K55" s="6">
        <f t="shared" si="3"/>
        <v>-2.3994061185357258E-2</v>
      </c>
      <c r="M55" s="5">
        <f>VLOOKUP($B55,'Raw data'!$A$3:$N$199, 13)</f>
        <v>510292.8</v>
      </c>
      <c r="N55" s="5">
        <f t="shared" si="4"/>
        <v>1504.3999999999651</v>
      </c>
      <c r="O55" s="6">
        <f t="shared" si="5"/>
        <v>2.9568284182578948E-3</v>
      </c>
    </row>
    <row r="56" spans="2:15" x14ac:dyDescent="0.2">
      <c r="B56" s="2" t="s">
        <v>357</v>
      </c>
      <c r="C56" s="5">
        <f>VLOOKUP($B56,'Raw data'!$A$3:$N$199, 4)</f>
        <v>1132767.6000000001</v>
      </c>
      <c r="D56" s="5"/>
      <c r="E56" s="5">
        <f>VLOOKUP($B56,'Raw data'!$A$3:$N$199, 7)</f>
        <v>1128529.6000000001</v>
      </c>
      <c r="F56" s="5">
        <f t="shared" si="0"/>
        <v>-4238</v>
      </c>
      <c r="G56" s="6">
        <f t="shared" si="1"/>
        <v>-3.7412793233139786E-3</v>
      </c>
      <c r="I56" s="5">
        <f>VLOOKUP($B56,'Raw data'!$A$3:$N$199, 10)</f>
        <v>1132316.5</v>
      </c>
      <c r="J56" s="5">
        <f t="shared" si="2"/>
        <v>-451.10000000009313</v>
      </c>
      <c r="K56" s="6">
        <f t="shared" si="3"/>
        <v>-3.9822819791111001E-4</v>
      </c>
      <c r="M56" s="5">
        <f>VLOOKUP($B56,'Raw data'!$A$3:$N$199, 13)</f>
        <v>1135366.6000000001</v>
      </c>
      <c r="N56" s="5">
        <f t="shared" si="4"/>
        <v>2599</v>
      </c>
      <c r="O56" s="6">
        <f t="shared" si="5"/>
        <v>2.2943805949252076E-3</v>
      </c>
    </row>
    <row r="57" spans="2:15" x14ac:dyDescent="0.2">
      <c r="B57" s="2" t="s">
        <v>358</v>
      </c>
      <c r="C57" s="5">
        <f>VLOOKUP($B57,'Raw data'!$A$3:$N$199, 4)</f>
        <v>499084</v>
      </c>
      <c r="D57" s="5"/>
      <c r="E57" s="5">
        <f>VLOOKUP($B57,'Raw data'!$A$3:$N$199, 7)</f>
        <v>499026.8</v>
      </c>
      <c r="F57" s="5">
        <f t="shared" si="0"/>
        <v>-57.200000000011642</v>
      </c>
      <c r="G57" s="6">
        <f t="shared" si="1"/>
        <v>-1.1460996545674003E-4</v>
      </c>
      <c r="I57" s="5">
        <f>VLOOKUP($B57,'Raw data'!$A$3:$N$199, 10)</f>
        <v>499095.9</v>
      </c>
      <c r="J57" s="5">
        <f t="shared" si="2"/>
        <v>11.900000000023283</v>
      </c>
      <c r="K57" s="6">
        <f t="shared" si="3"/>
        <v>2.3843681624783169E-5</v>
      </c>
      <c r="M57" s="5">
        <f>VLOOKUP($B57,'Raw data'!$A$3:$N$199, 13)</f>
        <v>499251.7</v>
      </c>
      <c r="N57" s="5">
        <f t="shared" si="4"/>
        <v>167.70000000001164</v>
      </c>
      <c r="O57" s="6">
        <f t="shared" si="5"/>
        <v>3.3601558054357914E-4</v>
      </c>
    </row>
    <row r="58" spans="2:15" x14ac:dyDescent="0.2">
      <c r="B58" s="2" t="s">
        <v>359</v>
      </c>
      <c r="C58" s="5">
        <f>VLOOKUP($B58,'Raw data'!$A$3:$N$199, 4)</f>
        <v>11080</v>
      </c>
      <c r="D58" s="5"/>
      <c r="E58" s="5">
        <f>VLOOKUP($B58,'Raw data'!$A$3:$N$199, 7)</f>
        <v>10778.5</v>
      </c>
      <c r="F58" s="5">
        <f t="shared" si="0"/>
        <v>-301.5</v>
      </c>
      <c r="G58" s="6">
        <f t="shared" si="1"/>
        <v>-2.7211191335740074E-2</v>
      </c>
      <c r="I58" s="5">
        <f>VLOOKUP($B58,'Raw data'!$A$3:$N$199, 10)</f>
        <v>10778.5</v>
      </c>
      <c r="J58" s="5">
        <f t="shared" si="2"/>
        <v>-301.5</v>
      </c>
      <c r="K58" s="6">
        <f t="shared" si="3"/>
        <v>-2.7211191335740074E-2</v>
      </c>
      <c r="M58" s="5">
        <f>VLOOKUP($B58,'Raw data'!$A$3:$N$199, 13)</f>
        <v>10778.5</v>
      </c>
      <c r="N58" s="5">
        <f t="shared" si="4"/>
        <v>-301.5</v>
      </c>
      <c r="O58" s="6">
        <f t="shared" si="5"/>
        <v>-2.7211191335740074E-2</v>
      </c>
    </row>
    <row r="59" spans="2:15" x14ac:dyDescent="0.2">
      <c r="B59" s="2" t="s">
        <v>360</v>
      </c>
      <c r="C59" s="5">
        <f>VLOOKUP($B59,'Raw data'!$A$3:$N$199, 4)</f>
        <v>1838799.4</v>
      </c>
      <c r="D59" s="5"/>
      <c r="E59" s="5">
        <f>VLOOKUP($B59,'Raw data'!$A$3:$N$199, 7)</f>
        <v>1836501.6</v>
      </c>
      <c r="F59" s="5">
        <f t="shared" si="0"/>
        <v>-2297.7999999998137</v>
      </c>
      <c r="G59" s="6">
        <f t="shared" si="1"/>
        <v>-1.2496197246963502E-3</v>
      </c>
      <c r="I59" s="5">
        <f>VLOOKUP($B59,'Raw data'!$A$3:$N$199, 10)</f>
        <v>1719293.4</v>
      </c>
      <c r="J59" s="5">
        <f t="shared" si="2"/>
        <v>-119506</v>
      </c>
      <c r="K59" s="6">
        <f t="shared" si="3"/>
        <v>-6.4991319879699763E-2</v>
      </c>
      <c r="M59" s="5">
        <f>VLOOKUP($B59,'Raw data'!$A$3:$N$199, 13)</f>
        <v>1830113.5</v>
      </c>
      <c r="N59" s="5">
        <f t="shared" si="4"/>
        <v>-8685.8999999999069</v>
      </c>
      <c r="O59" s="6">
        <f t="shared" si="5"/>
        <v>-4.7236800273047228E-3</v>
      </c>
    </row>
    <row r="60" spans="2:15" x14ac:dyDescent="0.2">
      <c r="B60" s="2" t="s">
        <v>361</v>
      </c>
      <c r="C60" s="5">
        <f>VLOOKUP($B60,'Raw data'!$A$3:$N$199, 4)</f>
        <v>419881.7</v>
      </c>
      <c r="D60" s="5"/>
      <c r="E60" s="5">
        <f>VLOOKUP($B60,'Raw data'!$A$3:$N$199, 7)</f>
        <v>420813.6</v>
      </c>
      <c r="F60" s="5">
        <f t="shared" si="0"/>
        <v>931.89999999996508</v>
      </c>
      <c r="G60" s="6">
        <f t="shared" si="1"/>
        <v>2.2194346645732954E-3</v>
      </c>
      <c r="I60" s="5">
        <f>VLOOKUP($B60,'Raw data'!$A$3:$N$199, 10)</f>
        <v>417463.5</v>
      </c>
      <c r="J60" s="5">
        <f t="shared" si="2"/>
        <v>-2418.2000000000116</v>
      </c>
      <c r="K60" s="6">
        <f t="shared" si="3"/>
        <v>-5.7592412338999567E-3</v>
      </c>
      <c r="M60" s="5">
        <f>VLOOKUP($B60,'Raw data'!$A$3:$N$199, 13)</f>
        <v>420320.2</v>
      </c>
      <c r="N60" s="5">
        <f t="shared" si="4"/>
        <v>438.5</v>
      </c>
      <c r="O60" s="6">
        <f t="shared" si="5"/>
        <v>1.0443417753143325E-3</v>
      </c>
    </row>
    <row r="61" spans="2:15" x14ac:dyDescent="0.2">
      <c r="B61" s="2" t="s">
        <v>362</v>
      </c>
      <c r="C61" s="5">
        <f>VLOOKUP($B61,'Raw data'!$A$3:$N$199, 4)</f>
        <v>449205.7</v>
      </c>
      <c r="D61" s="5"/>
      <c r="E61" s="5">
        <f>VLOOKUP($B61,'Raw data'!$A$3:$N$199, 7)</f>
        <v>448885.6</v>
      </c>
      <c r="F61" s="5">
        <f t="shared" si="0"/>
        <v>-320.10000000003492</v>
      </c>
      <c r="G61" s="6">
        <f t="shared" si="1"/>
        <v>-7.1259113586500549E-4</v>
      </c>
      <c r="I61" s="5">
        <f>VLOOKUP($B61,'Raw data'!$A$3:$N$199, 10)</f>
        <v>447685.6</v>
      </c>
      <c r="J61" s="5">
        <f t="shared" si="2"/>
        <v>-1520.1000000000349</v>
      </c>
      <c r="K61" s="6">
        <f t="shared" si="3"/>
        <v>-3.383973088498287E-3</v>
      </c>
      <c r="M61" s="5">
        <f>VLOOKUP($B61,'Raw data'!$A$3:$N$199, 13)</f>
        <v>448858.8</v>
      </c>
      <c r="N61" s="5">
        <f t="shared" si="4"/>
        <v>-346.90000000002328</v>
      </c>
      <c r="O61" s="6">
        <f t="shared" si="5"/>
        <v>-7.722519994737896E-4</v>
      </c>
    </row>
    <row r="62" spans="2:15" x14ac:dyDescent="0.2">
      <c r="B62" s="2" t="s">
        <v>363</v>
      </c>
      <c r="C62" s="5">
        <f>VLOOKUP($B62,'Raw data'!$A$3:$N$199, 4)</f>
        <v>833999.8</v>
      </c>
      <c r="D62" s="5"/>
      <c r="E62" s="5">
        <f>VLOOKUP($B62,'Raw data'!$A$3:$N$199, 7)</f>
        <v>833915.9</v>
      </c>
      <c r="F62" s="5">
        <f t="shared" si="0"/>
        <v>-83.900000000023283</v>
      </c>
      <c r="G62" s="6">
        <f t="shared" si="1"/>
        <v>-1.0059954450831196E-4</v>
      </c>
      <c r="I62" s="5">
        <f>VLOOKUP($B62,'Raw data'!$A$3:$N$199, 10)</f>
        <v>834097.5</v>
      </c>
      <c r="J62" s="5">
        <f t="shared" si="2"/>
        <v>97.699999999953434</v>
      </c>
      <c r="K62" s="6">
        <f t="shared" si="3"/>
        <v>1.171463110662058E-4</v>
      </c>
      <c r="M62" s="5">
        <f>VLOOKUP($B62,'Raw data'!$A$3:$N$199, 13)</f>
        <v>834340.9</v>
      </c>
      <c r="N62" s="5">
        <f t="shared" si="4"/>
        <v>341.09999999997672</v>
      </c>
      <c r="O62" s="6">
        <f t="shared" si="5"/>
        <v>4.0899290383520081E-4</v>
      </c>
    </row>
    <row r="63" spans="2:15" x14ac:dyDescent="0.2">
      <c r="B63" s="2" t="s">
        <v>364</v>
      </c>
      <c r="C63" s="5">
        <f>VLOOKUP($B63,'Raw data'!$A$3:$N$199, 4)</f>
        <v>28207.4</v>
      </c>
      <c r="D63" s="5"/>
      <c r="E63" s="5">
        <f>VLOOKUP($B63,'Raw data'!$A$3:$N$199, 7)</f>
        <v>27594</v>
      </c>
      <c r="F63" s="5">
        <f t="shared" si="0"/>
        <v>-613.40000000000146</v>
      </c>
      <c r="G63" s="6">
        <f t="shared" si="1"/>
        <v>-2.1746066634996539E-2</v>
      </c>
      <c r="I63" s="5">
        <f>VLOOKUP($B63,'Raw data'!$A$3:$N$199, 10)</f>
        <v>27576.7</v>
      </c>
      <c r="J63" s="5">
        <f t="shared" si="2"/>
        <v>-630.70000000000073</v>
      </c>
      <c r="K63" s="6">
        <f t="shared" si="3"/>
        <v>-2.2359380871686176E-2</v>
      </c>
      <c r="M63" s="5">
        <f>VLOOKUP($B63,'Raw data'!$A$3:$N$199, 13)</f>
        <v>27602</v>
      </c>
      <c r="N63" s="5">
        <f t="shared" si="4"/>
        <v>-605.40000000000146</v>
      </c>
      <c r="O63" s="6">
        <f t="shared" si="5"/>
        <v>-2.146245311514005E-2</v>
      </c>
    </row>
    <row r="64" spans="2:15" x14ac:dyDescent="0.2">
      <c r="B64" s="2" t="s">
        <v>365</v>
      </c>
      <c r="C64" s="5">
        <f>VLOOKUP($B64,'Raw data'!$A$3:$N$199, 4)</f>
        <v>6054.4</v>
      </c>
      <c r="D64" s="5"/>
      <c r="E64" s="5">
        <f>VLOOKUP($B64,'Raw data'!$A$3:$N$199, 7)</f>
        <v>5909</v>
      </c>
      <c r="F64" s="5">
        <f t="shared" si="0"/>
        <v>-145.39999999999964</v>
      </c>
      <c r="G64" s="6">
        <f t="shared" si="1"/>
        <v>-2.4015591966173304E-2</v>
      </c>
      <c r="I64" s="5">
        <f>VLOOKUP($B64,'Raw data'!$A$3:$N$199, 10)</f>
        <v>5908.3</v>
      </c>
      <c r="J64" s="5">
        <f t="shared" si="2"/>
        <v>-146.09999999999945</v>
      </c>
      <c r="K64" s="6">
        <f t="shared" si="3"/>
        <v>-2.4131210359407945E-2</v>
      </c>
      <c r="M64" s="5">
        <f>VLOOKUP($B64,'Raw data'!$A$3:$N$199, 13)</f>
        <v>5909.2</v>
      </c>
      <c r="N64" s="5">
        <f t="shared" si="4"/>
        <v>-145.19999999999982</v>
      </c>
      <c r="O64" s="6">
        <f t="shared" si="5"/>
        <v>-2.3982558139534853E-2</v>
      </c>
    </row>
    <row r="65" spans="2:15" x14ac:dyDescent="0.2">
      <c r="B65" s="2" t="s">
        <v>366</v>
      </c>
      <c r="C65" s="5">
        <f>VLOOKUP($B65,'Raw data'!$A$3:$N$199, 4)</f>
        <v>282419.3</v>
      </c>
      <c r="D65" s="5"/>
      <c r="E65" s="5">
        <f>VLOOKUP($B65,'Raw data'!$A$3:$N$199, 7)</f>
        <v>282410.09999999998</v>
      </c>
      <c r="F65" s="5">
        <f t="shared" si="0"/>
        <v>-9.2000000000116415</v>
      </c>
      <c r="G65" s="6">
        <f t="shared" si="1"/>
        <v>-3.2575677370532548E-5</v>
      </c>
      <c r="I65" s="5">
        <f>VLOOKUP($B65,'Raw data'!$A$3:$N$199, 10)</f>
        <v>282421</v>
      </c>
      <c r="J65" s="5">
        <f t="shared" si="2"/>
        <v>1.7000000000116415</v>
      </c>
      <c r="K65" s="6">
        <f t="shared" si="3"/>
        <v>6.019418644588531E-6</v>
      </c>
      <c r="M65" s="5">
        <f>VLOOKUP($B65,'Raw data'!$A$3:$N$199, 13)</f>
        <v>282431.5</v>
      </c>
      <c r="N65" s="5">
        <f t="shared" si="4"/>
        <v>12.200000000011642</v>
      </c>
      <c r="O65" s="6">
        <f t="shared" si="5"/>
        <v>4.3198180860910153E-5</v>
      </c>
    </row>
    <row r="66" spans="2:15" x14ac:dyDescent="0.2">
      <c r="B66" s="2" t="s">
        <v>367</v>
      </c>
      <c r="C66" s="5">
        <f>VLOOKUP($B66,'Raw data'!$A$3:$N$199, 4)</f>
        <v>532122.69999999995</v>
      </c>
      <c r="D66" s="5"/>
      <c r="E66" s="5">
        <f>VLOOKUP($B66,'Raw data'!$A$3:$N$199, 7)</f>
        <v>530400.9</v>
      </c>
      <c r="F66" s="5">
        <f t="shared" si="0"/>
        <v>-1721.7999999999302</v>
      </c>
      <c r="G66" s="6">
        <f t="shared" si="1"/>
        <v>-3.2357198818992882E-3</v>
      </c>
      <c r="I66" s="5">
        <f>VLOOKUP($B66,'Raw data'!$A$3:$N$199, 10)</f>
        <v>532215.19999999995</v>
      </c>
      <c r="J66" s="5">
        <f t="shared" si="2"/>
        <v>92.5</v>
      </c>
      <c r="K66" s="6">
        <f t="shared" si="3"/>
        <v>1.7383208797519821E-4</v>
      </c>
      <c r="M66" s="5">
        <f>VLOOKUP($B66,'Raw data'!$A$3:$N$199, 13)</f>
        <v>535290</v>
      </c>
      <c r="N66" s="5">
        <f t="shared" si="4"/>
        <v>3167.3000000000466</v>
      </c>
      <c r="O66" s="6">
        <f t="shared" si="5"/>
        <v>5.952198618852469E-3</v>
      </c>
    </row>
    <row r="67" spans="2:15" x14ac:dyDescent="0.2">
      <c r="B67" s="2" t="s">
        <v>368</v>
      </c>
      <c r="C67" s="5">
        <f>VLOOKUP($B67,'Raw data'!$A$3:$N$199, 4)</f>
        <v>14555.1</v>
      </c>
      <c r="D67" s="5"/>
      <c r="E67" s="5">
        <f>VLOOKUP($B67,'Raw data'!$A$3:$N$199, 7)</f>
        <v>14533</v>
      </c>
      <c r="F67" s="5">
        <f t="shared" si="0"/>
        <v>-22.100000000000364</v>
      </c>
      <c r="G67" s="6">
        <f t="shared" si="1"/>
        <v>-1.5183681321324046E-3</v>
      </c>
      <c r="I67" s="5">
        <f>VLOOKUP($B67,'Raw data'!$A$3:$N$199, 10)</f>
        <v>14541.6</v>
      </c>
      <c r="J67" s="5">
        <f t="shared" si="2"/>
        <v>-13.5</v>
      </c>
      <c r="K67" s="6">
        <f t="shared" si="3"/>
        <v>-9.2750994496774324E-4</v>
      </c>
      <c r="M67" s="5">
        <f>VLOOKUP($B67,'Raw data'!$A$3:$N$199, 13)</f>
        <v>14537.6</v>
      </c>
      <c r="N67" s="5">
        <f t="shared" si="4"/>
        <v>-17.5</v>
      </c>
      <c r="O67" s="6">
        <f t="shared" si="5"/>
        <v>-1.2023277064396672E-3</v>
      </c>
    </row>
    <row r="68" spans="2:15" x14ac:dyDescent="0.2">
      <c r="B68" s="2" t="s">
        <v>369</v>
      </c>
      <c r="C68" s="5">
        <f>VLOOKUP($B68,'Raw data'!$A$3:$N$199, 4)</f>
        <v>664350.1</v>
      </c>
      <c r="D68" s="5"/>
      <c r="E68" s="5">
        <f>VLOOKUP($B68,'Raw data'!$A$3:$N$199, 7)</f>
        <v>664372.19999999995</v>
      </c>
      <c r="F68" s="5">
        <f t="shared" si="0"/>
        <v>22.099999999976717</v>
      </c>
      <c r="G68" s="6">
        <f t="shared" si="1"/>
        <v>3.3265592945612139E-5</v>
      </c>
      <c r="I68" s="5">
        <f>VLOOKUP($B68,'Raw data'!$A$3:$N$199, 10)</f>
        <v>664289.1</v>
      </c>
      <c r="J68" s="5">
        <f t="shared" si="2"/>
        <v>-61</v>
      </c>
      <c r="K68" s="6">
        <f t="shared" si="3"/>
        <v>-9.1819057451786339E-5</v>
      </c>
      <c r="M68" s="5">
        <f>VLOOKUP($B68,'Raw data'!$A$3:$N$199, 13)</f>
        <v>664656.69999999995</v>
      </c>
      <c r="N68" s="5">
        <f t="shared" si="4"/>
        <v>306.59999999997672</v>
      </c>
      <c r="O68" s="6">
        <f t="shared" si="5"/>
        <v>4.6150365597894352E-4</v>
      </c>
    </row>
    <row r="69" spans="2:15" x14ac:dyDescent="0.2">
      <c r="B69" s="2" t="s">
        <v>370</v>
      </c>
      <c r="C69" s="5">
        <f>VLOOKUP($B69,'Raw data'!$A$3:$N$199, 4)</f>
        <v>355054.4</v>
      </c>
      <c r="D69" s="5"/>
      <c r="E69" s="5">
        <f>VLOOKUP($B69,'Raw data'!$A$3:$N$199, 7)</f>
        <v>350122.4</v>
      </c>
      <c r="F69" s="5">
        <f t="shared" si="0"/>
        <v>-4932</v>
      </c>
      <c r="G69" s="6">
        <f t="shared" si="1"/>
        <v>-1.3890829123649783E-2</v>
      </c>
      <c r="I69" s="5">
        <f>VLOOKUP($B69,'Raw data'!$A$3:$N$199, 10)</f>
        <v>352253.8</v>
      </c>
      <c r="J69" s="5">
        <f t="shared" si="2"/>
        <v>-2800.6000000000349</v>
      </c>
      <c r="K69" s="6">
        <f t="shared" si="3"/>
        <v>-7.8878053616573546E-3</v>
      </c>
      <c r="M69" s="5">
        <f>VLOOKUP($B69,'Raw data'!$A$3:$N$199, 13)</f>
        <v>356900.7</v>
      </c>
      <c r="N69" s="5">
        <f t="shared" si="4"/>
        <v>1846.2999999999884</v>
      </c>
      <c r="O69" s="6">
        <f t="shared" si="5"/>
        <v>5.2000482179631862E-3</v>
      </c>
    </row>
    <row r="70" spans="2:15" x14ac:dyDescent="0.2">
      <c r="B70" s="2" t="s">
        <v>371</v>
      </c>
      <c r="C70" s="5">
        <f>VLOOKUP($B70,'Raw data'!$A$3:$N$199, 4)</f>
        <v>1211491.1000000001</v>
      </c>
      <c r="D70" s="5"/>
      <c r="E70" s="5">
        <f>VLOOKUP($B70,'Raw data'!$A$3:$N$199, 7)</f>
        <v>1210348.7</v>
      </c>
      <c r="F70" s="5">
        <f t="shared" si="0"/>
        <v>-1142.4000000001397</v>
      </c>
      <c r="G70" s="6">
        <f t="shared" si="1"/>
        <v>-9.4297019598422115E-4</v>
      </c>
      <c r="I70" s="5">
        <f>VLOOKUP($B70,'Raw data'!$A$3:$N$199, 10)</f>
        <v>1210397.6000000001</v>
      </c>
      <c r="J70" s="5">
        <f t="shared" si="2"/>
        <v>-1093.5</v>
      </c>
      <c r="K70" s="6">
        <f t="shared" si="3"/>
        <v>-9.0260671333037439E-4</v>
      </c>
      <c r="M70" s="5">
        <f>VLOOKUP($B70,'Raw data'!$A$3:$N$199, 13)</f>
        <v>1210134</v>
      </c>
      <c r="N70" s="5">
        <f t="shared" si="4"/>
        <v>-1357.1000000000931</v>
      </c>
      <c r="O70" s="6">
        <f t="shared" si="5"/>
        <v>-1.1201898222777643E-3</v>
      </c>
    </row>
    <row r="71" spans="2:15" x14ac:dyDescent="0.2">
      <c r="B71" s="2" t="s">
        <v>372</v>
      </c>
      <c r="C71" s="5">
        <f>VLOOKUP($B71,'Raw data'!$A$3:$N$199, 4)</f>
        <v>2726559</v>
      </c>
      <c r="D71" s="5"/>
      <c r="E71" s="5">
        <f>VLOOKUP($B71,'Raw data'!$A$3:$N$199, 7)</f>
        <v>2724246.6</v>
      </c>
      <c r="F71" s="5">
        <f t="shared" si="0"/>
        <v>-2312.3999999999069</v>
      </c>
      <c r="G71" s="6">
        <f t="shared" si="1"/>
        <v>-8.4810194827983072E-4</v>
      </c>
      <c r="I71" s="5">
        <f>VLOOKUP($B71,'Raw data'!$A$3:$N$199, 10)</f>
        <v>2724243.9</v>
      </c>
      <c r="J71" s="5">
        <f t="shared" si="2"/>
        <v>-2315.1000000000931</v>
      </c>
      <c r="K71" s="6">
        <f t="shared" si="3"/>
        <v>-8.4909220743071873E-4</v>
      </c>
      <c r="M71" s="5">
        <f>VLOOKUP($B71,'Raw data'!$A$3:$N$199, 13)</f>
        <v>2724261</v>
      </c>
      <c r="N71" s="5">
        <f t="shared" si="4"/>
        <v>-2298</v>
      </c>
      <c r="O71" s="6">
        <f t="shared" si="5"/>
        <v>-8.428205661421594E-4</v>
      </c>
    </row>
    <row r="72" spans="2:15" x14ac:dyDescent="0.2">
      <c r="B72" s="2" t="s">
        <v>373</v>
      </c>
      <c r="C72" s="5">
        <f>VLOOKUP($B72,'Raw data'!$A$3:$N$199, 4)</f>
        <v>956501.2</v>
      </c>
      <c r="D72" s="5"/>
      <c r="E72" s="5">
        <f>VLOOKUP($B72,'Raw data'!$A$3:$N$199, 7)</f>
        <v>956276.9</v>
      </c>
      <c r="F72" s="5">
        <f t="shared" ref="F72:F102" si="6">E72-$C72</f>
        <v>-224.29999999993015</v>
      </c>
      <c r="G72" s="6">
        <f t="shared" ref="G72:G102" si="7">F72/$C72</f>
        <v>-2.3450048991044669E-4</v>
      </c>
      <c r="I72" s="5">
        <f>VLOOKUP($B72,'Raw data'!$A$3:$N$199, 10)</f>
        <v>956415.2</v>
      </c>
      <c r="J72" s="5">
        <f t="shared" ref="J72:J102" si="8">I72-$C72</f>
        <v>-86</v>
      </c>
      <c r="K72" s="6">
        <f t="shared" ref="K72:K102" si="9">J72/$C72</f>
        <v>-8.9911021543935337E-5</v>
      </c>
      <c r="M72" s="5">
        <f>VLOOKUP($B72,'Raw data'!$A$3:$N$199, 13)</f>
        <v>956836.2</v>
      </c>
      <c r="N72" s="5">
        <f t="shared" ref="N72:N102" si="10">M72-$C72</f>
        <v>335</v>
      </c>
      <c r="O72" s="6">
        <f t="shared" ref="O72:O102" si="11">N72/$C72</f>
        <v>3.5023479322346905E-4</v>
      </c>
    </row>
    <row r="73" spans="2:15" x14ac:dyDescent="0.2">
      <c r="B73" s="2" t="s">
        <v>374</v>
      </c>
      <c r="C73" s="5">
        <f>VLOOKUP($B73,'Raw data'!$A$3:$N$199, 4)</f>
        <v>1060409.3999999999</v>
      </c>
      <c r="D73" s="5"/>
      <c r="E73" s="5">
        <f>VLOOKUP($B73,'Raw data'!$A$3:$N$199, 7)</f>
        <v>1060318.3</v>
      </c>
      <c r="F73" s="5">
        <f t="shared" si="6"/>
        <v>-91.099999999860302</v>
      </c>
      <c r="G73" s="6">
        <f t="shared" si="7"/>
        <v>-8.5910215431757119E-5</v>
      </c>
      <c r="I73" s="5">
        <f>VLOOKUP($B73,'Raw data'!$A$3:$N$199, 10)</f>
        <v>1060348.2</v>
      </c>
      <c r="J73" s="5">
        <f t="shared" si="8"/>
        <v>-61.199999999953434</v>
      </c>
      <c r="K73" s="6">
        <f t="shared" si="9"/>
        <v>-5.7713558555736529E-5</v>
      </c>
      <c r="M73" s="5">
        <f>VLOOKUP($B73,'Raw data'!$A$3:$N$199, 13)</f>
        <v>1060572</v>
      </c>
      <c r="N73" s="5">
        <f t="shared" si="10"/>
        <v>162.60000000009313</v>
      </c>
      <c r="O73" s="6">
        <f t="shared" si="11"/>
        <v>1.5333700361397509E-4</v>
      </c>
    </row>
    <row r="74" spans="2:15" x14ac:dyDescent="0.2">
      <c r="B74" s="2" t="s">
        <v>375</v>
      </c>
      <c r="C74" s="5">
        <f>VLOOKUP($B74,'Raw data'!$A$3:$N$199, 4)</f>
        <v>139239.6</v>
      </c>
      <c r="D74" s="5"/>
      <c r="E74" s="5">
        <f>VLOOKUP($B74,'Raw data'!$A$3:$N$199, 7)</f>
        <v>139201.4</v>
      </c>
      <c r="F74" s="5">
        <f t="shared" si="6"/>
        <v>-38.200000000011642</v>
      </c>
      <c r="G74" s="6">
        <f t="shared" si="7"/>
        <v>-2.743472402966659E-4</v>
      </c>
      <c r="I74" s="5">
        <f>VLOOKUP($B74,'Raw data'!$A$3:$N$199, 10)</f>
        <v>138804.29999999999</v>
      </c>
      <c r="J74" s="5">
        <f t="shared" si="8"/>
        <v>-435.30000000001746</v>
      </c>
      <c r="K74" s="6">
        <f t="shared" si="9"/>
        <v>-3.1262658036939023E-3</v>
      </c>
      <c r="M74" s="5">
        <f>VLOOKUP($B74,'Raw data'!$A$3:$N$199, 13)</f>
        <v>139328.79999999999</v>
      </c>
      <c r="N74" s="5">
        <f t="shared" si="10"/>
        <v>89.199999999982538</v>
      </c>
      <c r="O74" s="6">
        <f t="shared" si="11"/>
        <v>6.4062235168718196E-4</v>
      </c>
    </row>
    <row r="75" spans="2:15" x14ac:dyDescent="0.2">
      <c r="B75" s="2" t="s">
        <v>376</v>
      </c>
      <c r="C75" s="5">
        <f>VLOOKUP($B75,'Raw data'!$A$3:$N$199, 4)</f>
        <v>717713.2</v>
      </c>
      <c r="D75" s="5"/>
      <c r="E75" s="5">
        <f>VLOOKUP($B75,'Raw data'!$A$3:$N$199, 7)</f>
        <v>717252.5</v>
      </c>
      <c r="F75" s="5">
        <f t="shared" si="6"/>
        <v>-460.69999999995343</v>
      </c>
      <c r="G75" s="6">
        <f t="shared" si="7"/>
        <v>-6.4189985637710641E-4</v>
      </c>
      <c r="I75" s="5">
        <f>VLOOKUP($B75,'Raw data'!$A$3:$N$199, 10)</f>
        <v>716076</v>
      </c>
      <c r="J75" s="5">
        <f t="shared" si="8"/>
        <v>-1637.1999999999534</v>
      </c>
      <c r="K75" s="6">
        <f t="shared" si="9"/>
        <v>-2.2811340240084109E-3</v>
      </c>
      <c r="M75" s="5">
        <f>VLOOKUP($B75,'Raw data'!$A$3:$N$199, 13)</f>
        <v>718113.1</v>
      </c>
      <c r="N75" s="5">
        <f t="shared" si="10"/>
        <v>399.90000000002328</v>
      </c>
      <c r="O75" s="6">
        <f t="shared" si="11"/>
        <v>5.5718635243161654E-4</v>
      </c>
    </row>
    <row r="76" spans="2:15" x14ac:dyDescent="0.2">
      <c r="B76" s="2" t="s">
        <v>377</v>
      </c>
      <c r="C76" s="5">
        <f>VLOOKUP($B76,'Raw data'!$A$3:$N$199, 4)</f>
        <v>956466.1</v>
      </c>
      <c r="D76" s="5"/>
      <c r="E76" s="5">
        <f>VLOOKUP($B76,'Raw data'!$A$3:$N$199, 7)</f>
        <v>956441.3</v>
      </c>
      <c r="F76" s="5">
        <f t="shared" si="6"/>
        <v>-24.799999999930151</v>
      </c>
      <c r="G76" s="6">
        <f t="shared" si="7"/>
        <v>-2.5928780957244748E-5</v>
      </c>
      <c r="I76" s="5">
        <f>VLOOKUP($B76,'Raw data'!$A$3:$N$199, 10)</f>
        <v>956462.6</v>
      </c>
      <c r="J76" s="5">
        <f t="shared" si="8"/>
        <v>-3.5</v>
      </c>
      <c r="K76" s="6">
        <f t="shared" si="9"/>
        <v>-3.6593037641375894E-6</v>
      </c>
      <c r="M76" s="5">
        <f>VLOOKUP($B76,'Raw data'!$A$3:$N$199, 13)</f>
        <v>956518</v>
      </c>
      <c r="N76" s="5">
        <f t="shared" si="10"/>
        <v>51.900000000023283</v>
      </c>
      <c r="O76" s="6">
        <f t="shared" si="11"/>
        <v>5.4262247245378884E-5</v>
      </c>
    </row>
    <row r="77" spans="2:15" x14ac:dyDescent="0.2">
      <c r="B77" s="2" t="s">
        <v>378</v>
      </c>
      <c r="C77" s="5">
        <f>VLOOKUP($B77,'Raw data'!$A$3:$N$199, 4)</f>
        <v>62989.1</v>
      </c>
      <c r="D77" s="5"/>
      <c r="E77" s="5">
        <f>VLOOKUP($B77,'Raw data'!$A$3:$N$199, 7)</f>
        <v>62990.2</v>
      </c>
      <c r="F77" s="5">
        <f t="shared" si="6"/>
        <v>1.0999999999985448</v>
      </c>
      <c r="G77" s="6">
        <f t="shared" si="7"/>
        <v>1.7463338895119072E-5</v>
      </c>
      <c r="I77" s="5">
        <f>VLOOKUP($B77,'Raw data'!$A$3:$N$199, 10)</f>
        <v>62988.2</v>
      </c>
      <c r="J77" s="5">
        <f t="shared" si="8"/>
        <v>-0.90000000000145519</v>
      </c>
      <c r="K77" s="6">
        <f t="shared" si="9"/>
        <v>-1.4288186368775792E-5</v>
      </c>
      <c r="M77" s="5">
        <f>VLOOKUP($B77,'Raw data'!$A$3:$N$199, 13)</f>
        <v>62988.4</v>
      </c>
      <c r="N77" s="5">
        <f t="shared" si="10"/>
        <v>-0.69999999999708962</v>
      </c>
      <c r="O77" s="6">
        <f t="shared" si="11"/>
        <v>-1.1113033842316999E-5</v>
      </c>
    </row>
    <row r="78" spans="2:15" x14ac:dyDescent="0.2">
      <c r="B78" s="2" t="s">
        <v>379</v>
      </c>
      <c r="C78" s="5">
        <f>VLOOKUP($B78,'Raw data'!$A$3:$N$199, 4)</f>
        <v>75293.600000000006</v>
      </c>
      <c r="D78" s="5"/>
      <c r="E78" s="5">
        <f>VLOOKUP($B78,'Raw data'!$A$3:$N$199, 7)</f>
        <v>74681</v>
      </c>
      <c r="F78" s="5">
        <f t="shared" si="6"/>
        <v>-612.60000000000582</v>
      </c>
      <c r="G78" s="6">
        <f t="shared" si="7"/>
        <v>-8.136149686029168E-3</v>
      </c>
      <c r="I78" s="5">
        <f>VLOOKUP($B78,'Raw data'!$A$3:$N$199, 10)</f>
        <v>74430.399999999994</v>
      </c>
      <c r="J78" s="5">
        <f t="shared" si="8"/>
        <v>-863.20000000001164</v>
      </c>
      <c r="K78" s="6">
        <f t="shared" si="9"/>
        <v>-1.1464453818120153E-2</v>
      </c>
      <c r="M78" s="5">
        <f>VLOOKUP($B78,'Raw data'!$A$3:$N$199, 13)</f>
        <v>74755.600000000006</v>
      </c>
      <c r="N78" s="5">
        <f t="shared" si="10"/>
        <v>-538</v>
      </c>
      <c r="O78" s="6">
        <f t="shared" si="11"/>
        <v>-7.1453616243611672E-3</v>
      </c>
    </row>
    <row r="79" spans="2:15" x14ac:dyDescent="0.2">
      <c r="B79" s="2" t="s">
        <v>380</v>
      </c>
      <c r="C79" s="5">
        <f>VLOOKUP($B79,'Raw data'!$A$3:$N$199, 4)</f>
        <v>217121</v>
      </c>
      <c r="D79" s="5"/>
      <c r="E79" s="5">
        <f>VLOOKUP($B79,'Raw data'!$A$3:$N$199, 7)</f>
        <v>216506.4</v>
      </c>
      <c r="F79" s="5">
        <f t="shared" si="6"/>
        <v>-614.60000000000582</v>
      </c>
      <c r="G79" s="6">
        <f t="shared" si="7"/>
        <v>-2.8306796670980964E-3</v>
      </c>
      <c r="I79" s="5">
        <f>VLOOKUP($B79,'Raw data'!$A$3:$N$199, 10)</f>
        <v>216501.6</v>
      </c>
      <c r="J79" s="5">
        <f t="shared" si="8"/>
        <v>-619.39999999999418</v>
      </c>
      <c r="K79" s="6">
        <f t="shared" si="9"/>
        <v>-2.8527871555491832E-3</v>
      </c>
      <c r="M79" s="5">
        <f>VLOOKUP($B79,'Raw data'!$A$3:$N$199, 13)</f>
        <v>216506.2</v>
      </c>
      <c r="N79" s="5">
        <f t="shared" si="10"/>
        <v>-614.79999999998836</v>
      </c>
      <c r="O79" s="6">
        <f t="shared" si="11"/>
        <v>-2.8316008124501472E-3</v>
      </c>
    </row>
    <row r="80" spans="2:15" x14ac:dyDescent="0.2">
      <c r="B80" s="2" t="s">
        <v>381</v>
      </c>
      <c r="C80" s="5">
        <f>VLOOKUP($B80,'Raw data'!$A$3:$N$199, 4)</f>
        <v>385534.1</v>
      </c>
      <c r="D80" s="5"/>
      <c r="E80" s="5">
        <f>VLOOKUP($B80,'Raw data'!$A$3:$N$199, 7)</f>
        <v>384324.5</v>
      </c>
      <c r="F80" s="5">
        <f t="shared" si="6"/>
        <v>-1209.5999999999767</v>
      </c>
      <c r="G80" s="6">
        <f t="shared" si="7"/>
        <v>-3.137465661273482E-3</v>
      </c>
      <c r="I80" s="5">
        <f>VLOOKUP($B80,'Raw data'!$A$3:$N$199, 10)</f>
        <v>382669.1</v>
      </c>
      <c r="J80" s="5">
        <f t="shared" si="8"/>
        <v>-2865</v>
      </c>
      <c r="K80" s="6">
        <f t="shared" si="9"/>
        <v>-7.4312492721136736E-3</v>
      </c>
      <c r="M80" s="5">
        <f>VLOOKUP($B80,'Raw data'!$A$3:$N$199, 13)</f>
        <v>386095.8</v>
      </c>
      <c r="N80" s="5">
        <f t="shared" si="10"/>
        <v>561.70000000001164</v>
      </c>
      <c r="O80" s="6">
        <f t="shared" si="11"/>
        <v>1.4569398660196637E-3</v>
      </c>
    </row>
    <row r="81" spans="2:15" x14ac:dyDescent="0.2">
      <c r="B81" s="2" t="s">
        <v>382</v>
      </c>
      <c r="C81" s="5">
        <f>VLOOKUP($B81,'Raw data'!$A$3:$N$199, 4)</f>
        <v>268880.90000000002</v>
      </c>
      <c r="D81" s="5"/>
      <c r="E81" s="5">
        <f>VLOOKUP($B81,'Raw data'!$A$3:$N$199, 7)</f>
        <v>268608.90000000002</v>
      </c>
      <c r="F81" s="5">
        <f t="shared" si="6"/>
        <v>-272</v>
      </c>
      <c r="G81" s="6">
        <f t="shared" si="7"/>
        <v>-1.0116003033313261E-3</v>
      </c>
      <c r="I81" s="5">
        <f>VLOOKUP($B81,'Raw data'!$A$3:$N$199, 10)</f>
        <v>266449.3</v>
      </c>
      <c r="J81" s="5">
        <f t="shared" si="8"/>
        <v>-2431.6000000000349</v>
      </c>
      <c r="K81" s="6">
        <f t="shared" si="9"/>
        <v>-9.0434091822812063E-3</v>
      </c>
      <c r="M81" s="5">
        <f>VLOOKUP($B81,'Raw data'!$A$3:$N$199, 13)</f>
        <v>268876.79999999999</v>
      </c>
      <c r="N81" s="5">
        <f t="shared" si="10"/>
        <v>-4.1000000000349246</v>
      </c>
      <c r="O81" s="6">
        <f t="shared" si="11"/>
        <v>-1.5248386925344731E-5</v>
      </c>
    </row>
    <row r="82" spans="2:15" x14ac:dyDescent="0.2">
      <c r="B82" s="2" t="s">
        <v>383</v>
      </c>
      <c r="C82" s="5">
        <f>VLOOKUP($B82,'Raw data'!$A$3:$N$199, 4)</f>
        <v>339304.8</v>
      </c>
      <c r="D82" s="5"/>
      <c r="E82" s="5">
        <f>VLOOKUP($B82,'Raw data'!$A$3:$N$199, 7)</f>
        <v>338960.9</v>
      </c>
      <c r="F82" s="5">
        <f t="shared" si="6"/>
        <v>-343.89999999996508</v>
      </c>
      <c r="G82" s="6">
        <f t="shared" si="7"/>
        <v>-1.0135429855397421E-3</v>
      </c>
      <c r="I82" s="5">
        <f>VLOOKUP($B82,'Raw data'!$A$3:$N$199, 10)</f>
        <v>338917.7</v>
      </c>
      <c r="J82" s="5">
        <f t="shared" si="8"/>
        <v>-387.09999999997672</v>
      </c>
      <c r="K82" s="6">
        <f t="shared" si="9"/>
        <v>-1.140862139291801E-3</v>
      </c>
      <c r="M82" s="5">
        <f>VLOOKUP($B82,'Raw data'!$A$3:$N$199, 13)</f>
        <v>340005.7</v>
      </c>
      <c r="N82" s="5">
        <f t="shared" si="10"/>
        <v>700.90000000002328</v>
      </c>
      <c r="O82" s="6">
        <f t="shared" si="11"/>
        <v>2.0656943255740069E-3</v>
      </c>
    </row>
    <row r="83" spans="2:15" x14ac:dyDescent="0.2">
      <c r="B83" s="2" t="s">
        <v>384</v>
      </c>
      <c r="C83" s="5">
        <f>VLOOKUP($B83,'Raw data'!$A$3:$N$199, 4)</f>
        <v>840592.6</v>
      </c>
      <c r="D83" s="5"/>
      <c r="E83" s="5">
        <f>VLOOKUP($B83,'Raw data'!$A$3:$N$199, 7)</f>
        <v>834748.2</v>
      </c>
      <c r="F83" s="5">
        <f t="shared" si="6"/>
        <v>-5844.4000000000233</v>
      </c>
      <c r="G83" s="6">
        <f t="shared" si="7"/>
        <v>-6.9527140733811168E-3</v>
      </c>
      <c r="I83" s="5">
        <f>VLOOKUP($B83,'Raw data'!$A$3:$N$199, 10)</f>
        <v>835531.1</v>
      </c>
      <c r="J83" s="5">
        <f t="shared" si="8"/>
        <v>-5061.5</v>
      </c>
      <c r="K83" s="6">
        <f t="shared" si="9"/>
        <v>-6.0213473209257372E-3</v>
      </c>
      <c r="M83" s="5">
        <f>VLOOKUP($B83,'Raw data'!$A$3:$N$199, 13)</f>
        <v>840666.1</v>
      </c>
      <c r="N83" s="5">
        <f t="shared" si="10"/>
        <v>73.5</v>
      </c>
      <c r="O83" s="6">
        <f t="shared" si="11"/>
        <v>8.743831435108993E-5</v>
      </c>
    </row>
    <row r="84" spans="2:15" x14ac:dyDescent="0.2">
      <c r="B84" s="2" t="s">
        <v>385</v>
      </c>
      <c r="C84" s="5">
        <f>VLOOKUP($B84,'Raw data'!$A$3:$N$199, 4)</f>
        <v>312579.20000000001</v>
      </c>
      <c r="D84" s="5"/>
      <c r="E84" s="5">
        <f>VLOOKUP($B84,'Raw data'!$A$3:$N$199, 7)</f>
        <v>312583.2</v>
      </c>
      <c r="F84" s="5">
        <f t="shared" si="6"/>
        <v>4</v>
      </c>
      <c r="G84" s="6">
        <f t="shared" si="7"/>
        <v>1.2796756789959153E-5</v>
      </c>
      <c r="I84" s="5">
        <f>VLOOKUP($B84,'Raw data'!$A$3:$N$199, 10)</f>
        <v>312559.8</v>
      </c>
      <c r="J84" s="5">
        <f t="shared" si="8"/>
        <v>-19.400000000023283</v>
      </c>
      <c r="K84" s="6">
        <f t="shared" si="9"/>
        <v>-6.2064270431376369E-5</v>
      </c>
      <c r="M84" s="5">
        <f>VLOOKUP($B84,'Raw data'!$A$3:$N$199, 13)</f>
        <v>312532.90000000002</v>
      </c>
      <c r="N84" s="5">
        <f t="shared" si="10"/>
        <v>-46.299999999988358</v>
      </c>
      <c r="O84" s="6">
        <f t="shared" si="11"/>
        <v>-1.4812245984373995E-4</v>
      </c>
    </row>
    <row r="85" spans="2:15" x14ac:dyDescent="0.2">
      <c r="B85" s="2" t="s">
        <v>386</v>
      </c>
      <c r="C85" s="5">
        <f>VLOOKUP($B85,'Raw data'!$A$3:$N$199, 4)</f>
        <v>721333.8</v>
      </c>
      <c r="D85" s="5"/>
      <c r="E85" s="5">
        <f>VLOOKUP($B85,'Raw data'!$A$3:$N$199, 7)</f>
        <v>716085.8</v>
      </c>
      <c r="F85" s="5">
        <f t="shared" si="6"/>
        <v>-5248</v>
      </c>
      <c r="G85" s="6">
        <f t="shared" si="7"/>
        <v>-7.2754111896600436E-3</v>
      </c>
      <c r="I85" s="5">
        <f>VLOOKUP($B85,'Raw data'!$A$3:$N$199, 10)</f>
        <v>716083.5</v>
      </c>
      <c r="J85" s="5">
        <f t="shared" si="8"/>
        <v>-5250.3000000000466</v>
      </c>
      <c r="K85" s="6">
        <f t="shared" si="9"/>
        <v>-7.278599727338503E-3</v>
      </c>
      <c r="M85" s="5">
        <f>VLOOKUP($B85,'Raw data'!$A$3:$N$199, 13)</f>
        <v>716085.9</v>
      </c>
      <c r="N85" s="5">
        <f t="shared" si="10"/>
        <v>-5247.9000000000233</v>
      </c>
      <c r="O85" s="6">
        <f t="shared" si="11"/>
        <v>-7.2752725575871017E-3</v>
      </c>
    </row>
    <row r="86" spans="2:15" x14ac:dyDescent="0.2">
      <c r="B86" s="2" t="s">
        <v>387</v>
      </c>
      <c r="C86" s="5">
        <f>VLOOKUP($B86,'Raw data'!$A$3:$N$199, 4)</f>
        <v>773339.7</v>
      </c>
      <c r="D86" s="5"/>
      <c r="E86" s="5">
        <f>VLOOKUP($B86,'Raw data'!$A$3:$N$199, 7)</f>
        <v>772559</v>
      </c>
      <c r="F86" s="5">
        <f t="shared" si="6"/>
        <v>-780.69999999995343</v>
      </c>
      <c r="G86" s="6">
        <f t="shared" si="7"/>
        <v>-1.009517550954585E-3</v>
      </c>
      <c r="I86" s="5">
        <f>VLOOKUP($B86,'Raw data'!$A$3:$N$199, 10)</f>
        <v>773337.7</v>
      </c>
      <c r="J86" s="5">
        <f t="shared" si="8"/>
        <v>-2</v>
      </c>
      <c r="K86" s="6">
        <f t="shared" si="9"/>
        <v>-2.5861856051098891E-6</v>
      </c>
      <c r="M86" s="5">
        <f>VLOOKUP($B86,'Raw data'!$A$3:$N$199, 13)</f>
        <v>774326.8</v>
      </c>
      <c r="N86" s="5">
        <f t="shared" si="10"/>
        <v>987.10000000009313</v>
      </c>
      <c r="O86" s="6">
        <f t="shared" si="11"/>
        <v>1.2764119054021062E-3</v>
      </c>
    </row>
    <row r="87" spans="2:15" x14ac:dyDescent="0.2">
      <c r="B87" s="2" t="s">
        <v>388</v>
      </c>
      <c r="C87" s="5">
        <f>VLOOKUP($B87,'Raw data'!$A$3:$N$199, 4)</f>
        <v>24537.8</v>
      </c>
      <c r="D87" s="5"/>
      <c r="E87" s="5">
        <f>VLOOKUP($B87,'Raw data'!$A$3:$N$199, 7)</f>
        <v>24547.3</v>
      </c>
      <c r="F87" s="5">
        <f t="shared" si="6"/>
        <v>9.5</v>
      </c>
      <c r="G87" s="6">
        <f t="shared" si="7"/>
        <v>3.8715777290547644E-4</v>
      </c>
      <c r="I87" s="5">
        <f>VLOOKUP($B87,'Raw data'!$A$3:$N$199, 10)</f>
        <v>24534</v>
      </c>
      <c r="J87" s="5">
        <f t="shared" si="8"/>
        <v>-3.7999999999992724</v>
      </c>
      <c r="K87" s="6">
        <f t="shared" si="9"/>
        <v>-1.5486310916216093E-4</v>
      </c>
      <c r="M87" s="5">
        <f>VLOOKUP($B87,'Raw data'!$A$3:$N$199, 13)</f>
        <v>24518.400000000001</v>
      </c>
      <c r="N87" s="5">
        <f t="shared" si="10"/>
        <v>-19.399999999997817</v>
      </c>
      <c r="O87" s="6">
        <f t="shared" si="11"/>
        <v>-7.9061692572267349E-4</v>
      </c>
    </row>
    <row r="88" spans="2:15" x14ac:dyDescent="0.2">
      <c r="B88" s="2" t="s">
        <v>389</v>
      </c>
      <c r="C88" s="5">
        <f>VLOOKUP($B88,'Raw data'!$A$3:$N$199, 4)</f>
        <v>850230.2</v>
      </c>
      <c r="D88" s="5"/>
      <c r="E88" s="5">
        <f>VLOOKUP($B88,'Raw data'!$A$3:$N$199, 7)</f>
        <v>850171.6</v>
      </c>
      <c r="F88" s="5">
        <f t="shared" si="6"/>
        <v>-58.599999999976717</v>
      </c>
      <c r="G88" s="6">
        <f t="shared" si="7"/>
        <v>-6.8922510632975304E-5</v>
      </c>
      <c r="I88" s="5">
        <f>VLOOKUP($B88,'Raw data'!$A$3:$N$199, 10)</f>
        <v>850187</v>
      </c>
      <c r="J88" s="5">
        <f t="shared" si="8"/>
        <v>-43.199999999953434</v>
      </c>
      <c r="K88" s="6">
        <f t="shared" si="9"/>
        <v>-5.08097689307595E-5</v>
      </c>
      <c r="M88" s="5">
        <f>VLOOKUP($B88,'Raw data'!$A$3:$N$199, 13)</f>
        <v>850265.9</v>
      </c>
      <c r="N88" s="5">
        <f t="shared" si="10"/>
        <v>35.700000000069849</v>
      </c>
      <c r="O88" s="6">
        <f t="shared" si="11"/>
        <v>4.1988628491518945E-5</v>
      </c>
    </row>
    <row r="89" spans="2:15" x14ac:dyDescent="0.2">
      <c r="B89" s="2" t="s">
        <v>390</v>
      </c>
      <c r="C89" s="5">
        <f>VLOOKUP($B89,'Raw data'!$A$3:$N$199, 4)</f>
        <v>2895437.8</v>
      </c>
      <c r="D89" s="5"/>
      <c r="E89" s="5">
        <f>VLOOKUP($B89,'Raw data'!$A$3:$N$199, 7)</f>
        <v>2896238.6</v>
      </c>
      <c r="F89" s="5">
        <f t="shared" si="6"/>
        <v>800.8000000002794</v>
      </c>
      <c r="G89" s="6">
        <f t="shared" si="7"/>
        <v>2.7657302809277389E-4</v>
      </c>
      <c r="I89" s="5">
        <f>VLOOKUP($B89,'Raw data'!$A$3:$N$199, 10)</f>
        <v>2890438.1</v>
      </c>
      <c r="J89" s="5">
        <f t="shared" si="8"/>
        <v>-4999.6999999997206</v>
      </c>
      <c r="K89" s="6">
        <f t="shared" si="9"/>
        <v>-1.7267509597338685E-3</v>
      </c>
      <c r="M89" s="5">
        <f>VLOOKUP($B89,'Raw data'!$A$3:$N$199, 13)</f>
        <v>2895635.1</v>
      </c>
      <c r="N89" s="5">
        <f t="shared" si="10"/>
        <v>197.3000000002794</v>
      </c>
      <c r="O89" s="6">
        <f t="shared" si="11"/>
        <v>6.8141681372081069E-5</v>
      </c>
    </row>
    <row r="90" spans="2:15" x14ac:dyDescent="0.2">
      <c r="B90" s="2" t="s">
        <v>391</v>
      </c>
      <c r="C90" s="5">
        <f>VLOOKUP($B90,'Raw data'!$A$3:$N$199, 4)</f>
        <v>1526923.8</v>
      </c>
      <c r="D90" s="5"/>
      <c r="E90" s="5">
        <f>VLOOKUP($B90,'Raw data'!$A$3:$N$199, 7)</f>
        <v>1526395.6</v>
      </c>
      <c r="F90" s="5">
        <f t="shared" si="6"/>
        <v>-528.19999999995343</v>
      </c>
      <c r="G90" s="6">
        <f t="shared" si="7"/>
        <v>-3.4592426943633561E-4</v>
      </c>
      <c r="I90" s="5">
        <f>VLOOKUP($B90,'Raw data'!$A$3:$N$199, 10)</f>
        <v>1523890.4</v>
      </c>
      <c r="J90" s="5">
        <f t="shared" si="8"/>
        <v>-3033.4000000001397</v>
      </c>
      <c r="K90" s="6">
        <f t="shared" si="9"/>
        <v>-1.9866086310267347E-3</v>
      </c>
      <c r="M90" s="5">
        <f>VLOOKUP($B90,'Raw data'!$A$3:$N$199, 13)</f>
        <v>1528077.4</v>
      </c>
      <c r="N90" s="5">
        <f t="shared" si="10"/>
        <v>1153.5999999998603</v>
      </c>
      <c r="O90" s="6">
        <f t="shared" si="11"/>
        <v>7.5550593945805297E-4</v>
      </c>
    </row>
    <row r="91" spans="2:15" x14ac:dyDescent="0.2">
      <c r="B91" s="2" t="s">
        <v>392</v>
      </c>
      <c r="C91" s="5">
        <f>VLOOKUP($B91,'Raw data'!$A$3:$N$199, 4)</f>
        <v>565451.4</v>
      </c>
      <c r="D91" s="5"/>
      <c r="E91" s="5">
        <f>VLOOKUP($B91,'Raw data'!$A$3:$N$199, 7)</f>
        <v>566123</v>
      </c>
      <c r="F91" s="5">
        <f t="shared" si="6"/>
        <v>671.59999999997672</v>
      </c>
      <c r="G91" s="6">
        <f t="shared" si="7"/>
        <v>1.1877236487520884E-3</v>
      </c>
      <c r="I91" s="5">
        <f>VLOOKUP($B91,'Raw data'!$A$3:$N$199, 10)</f>
        <v>543402.19999999995</v>
      </c>
      <c r="J91" s="5">
        <f t="shared" si="8"/>
        <v>-22049.20000000007</v>
      </c>
      <c r="K91" s="6">
        <f t="shared" si="9"/>
        <v>-3.8993978969722363E-2</v>
      </c>
      <c r="M91" s="5">
        <f>VLOOKUP($B91,'Raw data'!$A$3:$N$199, 13)</f>
        <v>565818.6</v>
      </c>
      <c r="N91" s="5">
        <f t="shared" si="10"/>
        <v>367.19999999995343</v>
      </c>
      <c r="O91" s="6">
        <f t="shared" si="11"/>
        <v>6.4939267990132029E-4</v>
      </c>
    </row>
    <row r="92" spans="2:15" x14ac:dyDescent="0.2">
      <c r="B92" s="2" t="s">
        <v>393</v>
      </c>
      <c r="C92" s="5">
        <f>VLOOKUP($B92,'Raw data'!$A$3:$N$199, 4)</f>
        <v>633695.5</v>
      </c>
      <c r="D92" s="5"/>
      <c r="E92" s="5">
        <f>VLOOKUP($B92,'Raw data'!$A$3:$N$199, 7)</f>
        <v>604780.9</v>
      </c>
      <c r="F92" s="5">
        <f t="shared" si="6"/>
        <v>-28914.599999999977</v>
      </c>
      <c r="G92" s="6">
        <f t="shared" si="7"/>
        <v>-4.5628539258997382E-2</v>
      </c>
      <c r="I92" s="5">
        <f>VLOOKUP($B92,'Raw data'!$A$3:$N$199, 10)</f>
        <v>600872.80000000005</v>
      </c>
      <c r="J92" s="5">
        <f t="shared" si="8"/>
        <v>-32822.699999999953</v>
      </c>
      <c r="K92" s="6">
        <f t="shared" si="9"/>
        <v>-5.1795696829155254E-2</v>
      </c>
      <c r="M92" s="5">
        <f>VLOOKUP($B92,'Raw data'!$A$3:$N$199, 13)</f>
        <v>627155.30000000005</v>
      </c>
      <c r="N92" s="5">
        <f t="shared" si="10"/>
        <v>-6540.1999999999534</v>
      </c>
      <c r="O92" s="6">
        <f t="shared" si="11"/>
        <v>-1.0320729751118564E-2</v>
      </c>
    </row>
    <row r="93" spans="2:15" x14ac:dyDescent="0.2">
      <c r="B93" s="2" t="s">
        <v>394</v>
      </c>
      <c r="C93" s="5">
        <f>VLOOKUP($B93,'Raw data'!$A$3:$N$199, 4)</f>
        <v>40717.5</v>
      </c>
      <c r="D93" s="5"/>
      <c r="E93" s="5">
        <f>VLOOKUP($B93,'Raw data'!$A$3:$N$199, 7)</f>
        <v>40624.699999999997</v>
      </c>
      <c r="F93" s="5">
        <f t="shared" si="6"/>
        <v>-92.80000000000291</v>
      </c>
      <c r="G93" s="6">
        <f t="shared" si="7"/>
        <v>-2.2791183152207997E-3</v>
      </c>
      <c r="I93" s="5">
        <f>VLOOKUP($B93,'Raw data'!$A$3:$N$199, 10)</f>
        <v>40581.800000000003</v>
      </c>
      <c r="J93" s="5">
        <f t="shared" si="8"/>
        <v>-135.69999999999709</v>
      </c>
      <c r="K93" s="6">
        <f t="shared" si="9"/>
        <v>-3.3327193467181703E-3</v>
      </c>
      <c r="M93" s="5">
        <f>VLOOKUP($B93,'Raw data'!$A$3:$N$199, 13)</f>
        <v>40701.699999999997</v>
      </c>
      <c r="N93" s="5">
        <f t="shared" si="10"/>
        <v>-15.80000000000291</v>
      </c>
      <c r="O93" s="6">
        <f t="shared" si="11"/>
        <v>-3.880395407380834E-4</v>
      </c>
    </row>
    <row r="94" spans="2:15" x14ac:dyDescent="0.2">
      <c r="B94" s="2" t="s">
        <v>395</v>
      </c>
      <c r="C94" s="5">
        <f>VLOOKUP($B94,'Raw data'!$A$3:$N$199, 4)</f>
        <v>736575</v>
      </c>
      <c r="D94" s="5"/>
      <c r="E94" s="5">
        <f>VLOOKUP($B94,'Raw data'!$A$3:$N$199, 7)</f>
        <v>730813.5</v>
      </c>
      <c r="F94" s="5">
        <f t="shared" si="6"/>
        <v>-5761.5</v>
      </c>
      <c r="G94" s="6">
        <f t="shared" si="7"/>
        <v>-7.8220140515222487E-3</v>
      </c>
      <c r="I94" s="5">
        <f>VLOOKUP($B94,'Raw data'!$A$3:$N$199, 10)</f>
        <v>731455.6</v>
      </c>
      <c r="J94" s="5">
        <f t="shared" si="8"/>
        <v>-5119.4000000000233</v>
      </c>
      <c r="K94" s="6">
        <f t="shared" si="9"/>
        <v>-6.9502766181312467E-3</v>
      </c>
      <c r="M94" s="5">
        <f>VLOOKUP($B94,'Raw data'!$A$3:$N$199, 13)</f>
        <v>739434.5</v>
      </c>
      <c r="N94" s="5">
        <f t="shared" si="10"/>
        <v>2859.5</v>
      </c>
      <c r="O94" s="6">
        <f t="shared" si="11"/>
        <v>3.8821572820147304E-3</v>
      </c>
    </row>
    <row r="95" spans="2:15" x14ac:dyDescent="0.2">
      <c r="B95" s="2" t="s">
        <v>396</v>
      </c>
      <c r="C95" s="5">
        <f>VLOOKUP($B95,'Raw data'!$A$3:$N$199, 4)</f>
        <v>348795.6</v>
      </c>
      <c r="D95" s="5"/>
      <c r="E95" s="5">
        <f>VLOOKUP($B95,'Raw data'!$A$3:$N$199, 7)</f>
        <v>348789.5</v>
      </c>
      <c r="F95" s="5">
        <f t="shared" si="6"/>
        <v>-6.0999999999767169</v>
      </c>
      <c r="G95" s="6">
        <f t="shared" si="7"/>
        <v>-1.7488752725024963E-5</v>
      </c>
      <c r="I95" s="5">
        <f>VLOOKUP($B95,'Raw data'!$A$3:$N$199, 10)</f>
        <v>348782.8</v>
      </c>
      <c r="J95" s="5">
        <f t="shared" si="8"/>
        <v>-12.799999999988358</v>
      </c>
      <c r="K95" s="6">
        <f t="shared" si="9"/>
        <v>-3.6697710636224655E-5</v>
      </c>
      <c r="M95" s="5">
        <f>VLOOKUP($B95,'Raw data'!$A$3:$N$199, 13)</f>
        <v>348887.9</v>
      </c>
      <c r="N95" s="5">
        <f t="shared" si="10"/>
        <v>92.300000000046566</v>
      </c>
      <c r="O95" s="6">
        <f t="shared" si="11"/>
        <v>2.6462489779127538E-4</v>
      </c>
    </row>
    <row r="96" spans="2:15" x14ac:dyDescent="0.2">
      <c r="B96" s="2" t="s">
        <v>397</v>
      </c>
      <c r="C96" s="5">
        <f>VLOOKUP($B96,'Raw data'!$A$3:$N$199, 4)</f>
        <v>488837.8</v>
      </c>
      <c r="D96" s="5"/>
      <c r="E96" s="5">
        <f>VLOOKUP($B96,'Raw data'!$A$3:$N$199, 7)</f>
        <v>486136.7</v>
      </c>
      <c r="F96" s="5">
        <f t="shared" si="6"/>
        <v>-2701.0999999999767</v>
      </c>
      <c r="G96" s="6">
        <f t="shared" si="7"/>
        <v>-5.5255546931926641E-3</v>
      </c>
      <c r="I96" s="5">
        <f>VLOOKUP($B96,'Raw data'!$A$3:$N$199, 10)</f>
        <v>488954.5</v>
      </c>
      <c r="J96" s="5">
        <f t="shared" si="8"/>
        <v>116.70000000001164</v>
      </c>
      <c r="K96" s="6">
        <f t="shared" si="9"/>
        <v>2.3872949268655502E-4</v>
      </c>
      <c r="M96" s="5">
        <f>VLOOKUP($B96,'Raw data'!$A$3:$N$199, 13)</f>
        <v>487809.7</v>
      </c>
      <c r="N96" s="5">
        <f t="shared" si="10"/>
        <v>-1028.0999999999767</v>
      </c>
      <c r="O96" s="6">
        <f t="shared" si="11"/>
        <v>-2.1031515975237117E-3</v>
      </c>
    </row>
    <row r="97" spans="1:15" x14ac:dyDescent="0.2">
      <c r="B97" s="2" t="s">
        <v>398</v>
      </c>
      <c r="C97" s="5">
        <f>VLOOKUP($B97,'Raw data'!$A$3:$N$199, 4)</f>
        <v>632506</v>
      </c>
      <c r="D97" s="5"/>
      <c r="E97" s="5">
        <f>VLOOKUP($B97,'Raw data'!$A$3:$N$199, 7)</f>
        <v>632295.4</v>
      </c>
      <c r="F97" s="5">
        <f t="shared" si="6"/>
        <v>-210.59999999997672</v>
      </c>
      <c r="G97" s="6">
        <f t="shared" si="7"/>
        <v>-3.3296126835156775E-4</v>
      </c>
      <c r="I97" s="5">
        <f>VLOOKUP($B97,'Raw data'!$A$3:$N$199, 10)</f>
        <v>628620.6</v>
      </c>
      <c r="J97" s="5">
        <f t="shared" si="8"/>
        <v>-3885.4000000000233</v>
      </c>
      <c r="K97" s="6">
        <f t="shared" si="9"/>
        <v>-6.142866628933201E-3</v>
      </c>
      <c r="M97" s="5">
        <f>VLOOKUP($B97,'Raw data'!$A$3:$N$199, 13)</f>
        <v>632976.5</v>
      </c>
      <c r="N97" s="5">
        <f t="shared" si="10"/>
        <v>470.5</v>
      </c>
      <c r="O97" s="6">
        <f t="shared" si="11"/>
        <v>7.4386646134582117E-4</v>
      </c>
    </row>
    <row r="98" spans="1:15" x14ac:dyDescent="0.2">
      <c r="B98" s="2" t="s">
        <v>399</v>
      </c>
      <c r="C98" s="5">
        <f>VLOOKUP($B98,'Raw data'!$A$3:$N$199, 4)</f>
        <v>54924.5</v>
      </c>
      <c r="D98" s="5"/>
      <c r="E98" s="5">
        <f>VLOOKUP($B98,'Raw data'!$A$3:$N$199, 7)</f>
        <v>54896.2</v>
      </c>
      <c r="F98" s="5">
        <f t="shared" si="6"/>
        <v>-28.30000000000291</v>
      </c>
      <c r="G98" s="6">
        <f t="shared" si="7"/>
        <v>-5.1525275605609361E-4</v>
      </c>
      <c r="I98" s="5">
        <f>VLOOKUP($B98,'Raw data'!$A$3:$N$199, 10)</f>
        <v>54912</v>
      </c>
      <c r="J98" s="5">
        <f t="shared" si="8"/>
        <v>-12.5</v>
      </c>
      <c r="K98" s="6">
        <f t="shared" si="9"/>
        <v>-2.2758513960072463E-4</v>
      </c>
      <c r="M98" s="5">
        <f>VLOOKUP($B98,'Raw data'!$A$3:$N$199, 13)</f>
        <v>55234</v>
      </c>
      <c r="N98" s="5">
        <f t="shared" si="10"/>
        <v>309.5</v>
      </c>
      <c r="O98" s="6">
        <f t="shared" si="11"/>
        <v>5.6350080565139415E-3</v>
      </c>
    </row>
    <row r="99" spans="1:15" x14ac:dyDescent="0.2">
      <c r="B99" s="2" t="s">
        <v>400</v>
      </c>
      <c r="C99" s="5">
        <f>VLOOKUP($B99,'Raw data'!$A$3:$N$199, 4)</f>
        <v>1102341.8</v>
      </c>
      <c r="D99" s="5"/>
      <c r="E99" s="5">
        <f>VLOOKUP($B99,'Raw data'!$A$3:$N$199, 7)</f>
        <v>1100428.2</v>
      </c>
      <c r="F99" s="5">
        <f t="shared" si="6"/>
        <v>-1913.6000000000931</v>
      </c>
      <c r="G99" s="6">
        <f t="shared" si="7"/>
        <v>-1.7359407036910812E-3</v>
      </c>
      <c r="I99" s="5">
        <f>VLOOKUP($B99,'Raw data'!$A$3:$N$199, 10)</f>
        <v>1101351.7</v>
      </c>
      <c r="J99" s="5">
        <f t="shared" si="8"/>
        <v>-990.10000000009313</v>
      </c>
      <c r="K99" s="6">
        <f t="shared" si="9"/>
        <v>-8.9817876814622568E-4</v>
      </c>
      <c r="M99" s="5">
        <f>VLOOKUP($B99,'Raw data'!$A$3:$N$199, 13)</f>
        <v>1104498.6000000001</v>
      </c>
      <c r="N99" s="5">
        <f t="shared" si="10"/>
        <v>2156.8000000000466</v>
      </c>
      <c r="O99" s="6">
        <f t="shared" si="11"/>
        <v>1.9565619302470854E-3</v>
      </c>
    </row>
    <row r="100" spans="1:15" x14ac:dyDescent="0.2">
      <c r="B100" s="2" t="s">
        <v>401</v>
      </c>
      <c r="C100" s="5">
        <f>VLOOKUP($B100,'Raw data'!$A$3:$N$199, 4)</f>
        <v>24413.200000000001</v>
      </c>
      <c r="D100" s="5"/>
      <c r="E100" s="5">
        <f>VLOOKUP($B100,'Raw data'!$A$3:$N$199, 7)</f>
        <v>23142.9</v>
      </c>
      <c r="F100" s="5">
        <f t="shared" si="6"/>
        <v>-1270.2999999999993</v>
      </c>
      <c r="G100" s="6">
        <f t="shared" si="7"/>
        <v>-5.2033326233349143E-2</v>
      </c>
      <c r="I100" s="5">
        <f>VLOOKUP($B100,'Raw data'!$A$3:$N$199, 10)</f>
        <v>23137.7</v>
      </c>
      <c r="J100" s="5">
        <f t="shared" si="8"/>
        <v>-1275.5</v>
      </c>
      <c r="K100" s="6">
        <f t="shared" si="9"/>
        <v>-5.2246325758196384E-2</v>
      </c>
      <c r="M100" s="5">
        <f>VLOOKUP($B100,'Raw data'!$A$3:$N$199, 13)</f>
        <v>23142.5</v>
      </c>
      <c r="N100" s="5">
        <f t="shared" si="10"/>
        <v>-1270.7000000000007</v>
      </c>
      <c r="O100" s="6">
        <f t="shared" si="11"/>
        <v>-5.2049710812183604E-2</v>
      </c>
    </row>
    <row r="101" spans="1:15" x14ac:dyDescent="0.2">
      <c r="B101" s="2" t="s">
        <v>402</v>
      </c>
      <c r="C101" s="5">
        <f>VLOOKUP($B101,'Raw data'!$A$3:$N$199, 4)</f>
        <v>38731.800000000003</v>
      </c>
      <c r="D101" s="5"/>
      <c r="E101" s="5">
        <f>VLOOKUP($B101,'Raw data'!$A$3:$N$199, 7)</f>
        <v>37668.1</v>
      </c>
      <c r="F101" s="5">
        <f t="shared" si="6"/>
        <v>-1063.7000000000044</v>
      </c>
      <c r="G101" s="6">
        <f t="shared" si="7"/>
        <v>-2.7463221435616324E-2</v>
      </c>
      <c r="I101" s="5">
        <f>VLOOKUP($B101,'Raw data'!$A$3:$N$199, 10)</f>
        <v>37667.9</v>
      </c>
      <c r="J101" s="5">
        <f t="shared" si="8"/>
        <v>-1063.9000000000015</v>
      </c>
      <c r="K101" s="6">
        <f t="shared" si="9"/>
        <v>-2.7468385151219448E-2</v>
      </c>
      <c r="M101" s="5">
        <f>VLOOKUP($B101,'Raw data'!$A$3:$N$199, 13)</f>
        <v>37667.699999999997</v>
      </c>
      <c r="N101" s="5">
        <f t="shared" si="10"/>
        <v>-1064.1000000000058</v>
      </c>
      <c r="O101" s="6">
        <f t="shared" si="11"/>
        <v>-2.747354886682276E-2</v>
      </c>
    </row>
    <row r="102" spans="1:15" x14ac:dyDescent="0.2">
      <c r="B102" s="2" t="s">
        <v>403</v>
      </c>
      <c r="C102" s="5">
        <f>VLOOKUP($B102,'Raw data'!$A$3:$N$199, 4)</f>
        <v>350201.5</v>
      </c>
      <c r="D102" s="5"/>
      <c r="E102" s="5">
        <f>VLOOKUP($B102,'Raw data'!$A$3:$N$199, 7)</f>
        <v>348368</v>
      </c>
      <c r="F102" s="5">
        <f t="shared" si="6"/>
        <v>-1833.5</v>
      </c>
      <c r="G102" s="6">
        <f t="shared" si="7"/>
        <v>-5.2355572434726865E-3</v>
      </c>
      <c r="I102" s="5">
        <f>VLOOKUP($B102,'Raw data'!$A$3:$N$199, 10)</f>
        <v>347163.6</v>
      </c>
      <c r="J102" s="5">
        <f t="shared" si="8"/>
        <v>-3037.9000000000233</v>
      </c>
      <c r="K102" s="6">
        <f t="shared" si="9"/>
        <v>-8.6747201254135792E-3</v>
      </c>
      <c r="M102" s="5">
        <f>VLOOKUP($B102,'Raw data'!$A$3:$N$199, 13)</f>
        <v>349592.4</v>
      </c>
      <c r="N102" s="5">
        <f t="shared" si="10"/>
        <v>-609.09999999997672</v>
      </c>
      <c r="O102" s="6">
        <f t="shared" si="11"/>
        <v>-1.7392843834191935E-3</v>
      </c>
    </row>
    <row r="105" spans="1:15" x14ac:dyDescent="0.2">
      <c r="A105" s="2" t="s">
        <v>419</v>
      </c>
      <c r="B105" s="2" t="str">
        <f>B5</f>
        <v>Total</v>
      </c>
      <c r="C105" s="5">
        <f>SUM(C107:C202)</f>
        <v>6265898.6999999993</v>
      </c>
      <c r="E105" s="5">
        <f>SUM(E107:E202)</f>
        <v>6259240.0999999996</v>
      </c>
      <c r="F105" s="5">
        <f>E105-$C105</f>
        <v>-6658.5999999996275</v>
      </c>
      <c r="G105" s="6">
        <f>F105/$C105</f>
        <v>-1.0626727814797945E-3</v>
      </c>
      <c r="I105" s="5">
        <f>SUM(I107:I202)</f>
        <v>6244293.5</v>
      </c>
      <c r="J105" s="5">
        <f>I105-$C105</f>
        <v>-21605.199999999255</v>
      </c>
      <c r="K105" s="6">
        <f>J105/$C105</f>
        <v>-3.448060850393138E-3</v>
      </c>
      <c r="M105" s="5">
        <f>SUM(M107:M202)</f>
        <v>6249168.1000000024</v>
      </c>
      <c r="N105" s="5">
        <f>M105-$C105</f>
        <v>-16730.599999996834</v>
      </c>
      <c r="O105" s="6">
        <f>N105/$C105</f>
        <v>-2.6701038112851771E-3</v>
      </c>
    </row>
    <row r="107" spans="1:15" x14ac:dyDescent="0.2">
      <c r="B107" s="2" t="str">
        <f t="shared" ref="B107:B169" si="12">B7</f>
        <v>Accomack, VA</v>
      </c>
      <c r="C107" s="5">
        <f>VLOOKUP($B107,'Raw data'!$A$3:$N$199, 5)</f>
        <v>125934.8</v>
      </c>
      <c r="D107" s="5"/>
      <c r="E107" s="5">
        <f>VLOOKUP($B107,'Raw data'!$A$3:$N$199, 8)</f>
        <v>125934.1</v>
      </c>
      <c r="F107" s="5">
        <f>E107-$C107</f>
        <v>-0.69999999999708962</v>
      </c>
      <c r="G107" s="6">
        <f>F107/$C107</f>
        <v>-5.5584318234283902E-6</v>
      </c>
      <c r="I107" s="5">
        <f>VLOOKUP($B107,'Raw data'!$A$3:$N$199, 11)</f>
        <v>125935</v>
      </c>
      <c r="J107" s="5">
        <f>I107-$C107</f>
        <v>0.19999999999708962</v>
      </c>
      <c r="K107" s="6">
        <f>J107/$C107</f>
        <v>1.5881233781058899E-6</v>
      </c>
      <c r="M107" s="5">
        <f>VLOOKUP($B107,'Raw data'!$A$3:$N$199, 14)</f>
        <v>125935.8</v>
      </c>
      <c r="N107" s="5">
        <f>M107-$C107</f>
        <v>1</v>
      </c>
      <c r="O107" s="6">
        <f>N107/$C107</f>
        <v>7.9406168906450002E-6</v>
      </c>
    </row>
    <row r="108" spans="1:15" x14ac:dyDescent="0.2">
      <c r="B108" s="2" t="str">
        <f t="shared" si="12"/>
        <v>Albemarle, VA</v>
      </c>
      <c r="C108" s="5">
        <f>VLOOKUP($B108,'Raw data'!$A$3:$N$199, 5)</f>
        <v>127984.8</v>
      </c>
      <c r="D108" s="5"/>
      <c r="E108" s="5">
        <f>VLOOKUP($B108,'Raw data'!$A$3:$N$199, 8)</f>
        <v>128471.5</v>
      </c>
      <c r="F108" s="5">
        <f t="shared" ref="F108:F171" si="13">E108-$C108</f>
        <v>486.69999999999709</v>
      </c>
      <c r="G108" s="6">
        <f t="shared" ref="G108:G171" si="14">F108/$C108</f>
        <v>3.8027953319456458E-3</v>
      </c>
      <c r="I108" s="5">
        <f>VLOOKUP($B108,'Raw data'!$A$3:$N$199, 11)</f>
        <v>126838.8</v>
      </c>
      <c r="J108" s="5">
        <f t="shared" ref="J108:J171" si="15">I108-$C108</f>
        <v>-1146</v>
      </c>
      <c r="K108" s="6">
        <f t="shared" ref="K108:K171" si="16">J108/$C108</f>
        <v>-8.954188309861796E-3</v>
      </c>
      <c r="M108" s="5">
        <f>VLOOKUP($B108,'Raw data'!$A$3:$N$199, 14)</f>
        <v>126890.5</v>
      </c>
      <c r="N108" s="5">
        <f t="shared" ref="N108:N171" si="17">M108-$C108</f>
        <v>-1094.3000000000029</v>
      </c>
      <c r="O108" s="6">
        <f t="shared" ref="O108:O171" si="18">N108/$C108</f>
        <v>-8.5502340902982449E-3</v>
      </c>
    </row>
    <row r="109" spans="1:15" x14ac:dyDescent="0.2">
      <c r="B109" s="2" t="str">
        <f t="shared" si="12"/>
        <v>Alexandria, VA</v>
      </c>
      <c r="C109" s="5">
        <f>VLOOKUP($B109,'Raw data'!$A$3:$N$199, 5)</f>
        <v>22046.5</v>
      </c>
      <c r="D109" s="5"/>
      <c r="E109" s="5">
        <f>VLOOKUP($B109,'Raw data'!$A$3:$N$199, 8)</f>
        <v>21979.200000000001</v>
      </c>
      <c r="F109" s="5">
        <f t="shared" si="13"/>
        <v>-67.299999999999272</v>
      </c>
      <c r="G109" s="6">
        <f t="shared" si="14"/>
        <v>-3.0526387408431849E-3</v>
      </c>
      <c r="I109" s="5">
        <f>VLOOKUP($B109,'Raw data'!$A$3:$N$199, 11)</f>
        <v>21979.200000000001</v>
      </c>
      <c r="J109" s="5">
        <f t="shared" si="15"/>
        <v>-67.299999999999272</v>
      </c>
      <c r="K109" s="6">
        <f t="shared" si="16"/>
        <v>-3.0526387408431849E-3</v>
      </c>
      <c r="M109" s="5">
        <f>VLOOKUP($B109,'Raw data'!$A$3:$N$199, 14)</f>
        <v>21979.200000000001</v>
      </c>
      <c r="N109" s="5">
        <f t="shared" si="17"/>
        <v>-67.299999999999272</v>
      </c>
      <c r="O109" s="6">
        <f t="shared" si="18"/>
        <v>-3.0526387408431849E-3</v>
      </c>
    </row>
    <row r="110" spans="1:15" x14ac:dyDescent="0.2">
      <c r="B110" s="2" t="str">
        <f t="shared" si="12"/>
        <v>Alleghany, VA</v>
      </c>
      <c r="C110" s="5">
        <f>VLOOKUP($B110,'Raw data'!$A$3:$N$199, 5)</f>
        <v>79273.3</v>
      </c>
      <c r="D110" s="5"/>
      <c r="E110" s="5">
        <f>VLOOKUP($B110,'Raw data'!$A$3:$N$199, 8)</f>
        <v>79272.800000000003</v>
      </c>
      <c r="F110" s="5">
        <f t="shared" si="13"/>
        <v>-0.5</v>
      </c>
      <c r="G110" s="6">
        <f t="shared" si="14"/>
        <v>-6.3072938807896223E-6</v>
      </c>
      <c r="I110" s="5">
        <f>VLOOKUP($B110,'Raw data'!$A$3:$N$199, 11)</f>
        <v>79273.399999999994</v>
      </c>
      <c r="J110" s="5">
        <f t="shared" si="15"/>
        <v>9.9999999991268851E-2</v>
      </c>
      <c r="K110" s="6">
        <f t="shared" si="16"/>
        <v>1.2614587760477846E-6</v>
      </c>
      <c r="M110" s="5">
        <f>VLOOKUP($B110,'Raw data'!$A$3:$N$199, 14)</f>
        <v>79274.2</v>
      </c>
      <c r="N110" s="5">
        <f t="shared" si="17"/>
        <v>0.89999999999417923</v>
      </c>
      <c r="O110" s="6">
        <f t="shared" si="18"/>
        <v>1.1353128985347894E-5</v>
      </c>
    </row>
    <row r="111" spans="1:15" x14ac:dyDescent="0.2">
      <c r="B111" s="2" t="str">
        <f t="shared" si="12"/>
        <v>Amelia, VA</v>
      </c>
      <c r="C111" s="5">
        <f>VLOOKUP($B111,'Raw data'!$A$3:$N$199, 5)</f>
        <v>43064.9</v>
      </c>
      <c r="D111" s="5"/>
      <c r="E111" s="5">
        <f>VLOOKUP($B111,'Raw data'!$A$3:$N$199, 8)</f>
        <v>43108.1</v>
      </c>
      <c r="F111" s="5">
        <f t="shared" si="13"/>
        <v>43.19999999999709</v>
      </c>
      <c r="G111" s="6">
        <f t="shared" si="14"/>
        <v>1.0031371255940938E-3</v>
      </c>
      <c r="I111" s="5">
        <f>VLOOKUP($B111,'Raw data'!$A$3:$N$199, 11)</f>
        <v>43015.199999999997</v>
      </c>
      <c r="J111" s="5">
        <f t="shared" si="15"/>
        <v>-49.700000000004366</v>
      </c>
      <c r="K111" s="6">
        <f t="shared" si="16"/>
        <v>-1.1540721097693101E-3</v>
      </c>
      <c r="M111" s="5">
        <f>VLOOKUP($B111,'Raw data'!$A$3:$N$199, 14)</f>
        <v>42970.6</v>
      </c>
      <c r="N111" s="5">
        <f t="shared" si="17"/>
        <v>-94.30000000000291</v>
      </c>
      <c r="O111" s="6">
        <f t="shared" si="18"/>
        <v>-2.1897183088780631E-3</v>
      </c>
    </row>
    <row r="112" spans="1:15" x14ac:dyDescent="0.2">
      <c r="B112" s="2" t="str">
        <f t="shared" si="12"/>
        <v>Amherst, VA</v>
      </c>
      <c r="C112" s="5">
        <f>VLOOKUP($B112,'Raw data'!$A$3:$N$199, 5)</f>
        <v>93867.4</v>
      </c>
      <c r="D112" s="5"/>
      <c r="E112" s="5">
        <f>VLOOKUP($B112,'Raw data'!$A$3:$N$199, 8)</f>
        <v>93866.2</v>
      </c>
      <c r="F112" s="5">
        <f t="shared" si="13"/>
        <v>-1.1999999999970896</v>
      </c>
      <c r="G112" s="6">
        <f t="shared" si="14"/>
        <v>-1.2783991034129949E-5</v>
      </c>
      <c r="I112" s="5">
        <f>VLOOKUP($B112,'Raw data'!$A$3:$N$199, 11)</f>
        <v>93867.8</v>
      </c>
      <c r="J112" s="5">
        <f t="shared" si="15"/>
        <v>0.40000000000873115</v>
      </c>
      <c r="K112" s="6">
        <f t="shared" si="16"/>
        <v>4.2613303448133339E-6</v>
      </c>
      <c r="M112" s="5">
        <f>VLOOKUP($B112,'Raw data'!$A$3:$N$199, 14)</f>
        <v>93870.8</v>
      </c>
      <c r="N112" s="5">
        <f t="shared" si="17"/>
        <v>3.4000000000087311</v>
      </c>
      <c r="O112" s="6">
        <f t="shared" si="18"/>
        <v>3.622130793021572E-5</v>
      </c>
    </row>
    <row r="113" spans="2:15" x14ac:dyDescent="0.2">
      <c r="B113" s="2" t="str">
        <f t="shared" si="12"/>
        <v>Appomattox, VA</v>
      </c>
      <c r="C113" s="5">
        <f>VLOOKUP($B113,'Raw data'!$A$3:$N$199, 5)</f>
        <v>36835.800000000003</v>
      </c>
      <c r="D113" s="5"/>
      <c r="E113" s="5">
        <f>VLOOKUP($B113,'Raw data'!$A$3:$N$199, 8)</f>
        <v>36849.800000000003</v>
      </c>
      <c r="F113" s="5">
        <f t="shared" si="13"/>
        <v>14</v>
      </c>
      <c r="G113" s="6">
        <f t="shared" si="14"/>
        <v>3.8006504541777291E-4</v>
      </c>
      <c r="I113" s="5">
        <f>VLOOKUP($B113,'Raw data'!$A$3:$N$199, 11)</f>
        <v>36806.699999999997</v>
      </c>
      <c r="J113" s="5">
        <f t="shared" si="15"/>
        <v>-29.100000000005821</v>
      </c>
      <c r="K113" s="6">
        <f t="shared" si="16"/>
        <v>-7.8999234440424307E-4</v>
      </c>
      <c r="M113" s="5">
        <f>VLOOKUP($B113,'Raw data'!$A$3:$N$199, 14)</f>
        <v>36756.199999999997</v>
      </c>
      <c r="N113" s="5">
        <f t="shared" si="17"/>
        <v>-79.600000000005821</v>
      </c>
      <c r="O113" s="6">
        <f t="shared" si="18"/>
        <v>-2.1609412582326384E-3</v>
      </c>
    </row>
    <row r="114" spans="2:15" x14ac:dyDescent="0.2">
      <c r="B114" s="2" t="str">
        <f t="shared" si="12"/>
        <v>Arlington, VA</v>
      </c>
      <c r="C114" s="5">
        <f>VLOOKUP($B114,'Raw data'!$A$3:$N$199, 5)</f>
        <v>19357.099999999999</v>
      </c>
      <c r="D114" s="5"/>
      <c r="E114" s="5">
        <f>VLOOKUP($B114,'Raw data'!$A$3:$N$199, 8)</f>
        <v>19318.2</v>
      </c>
      <c r="F114" s="5">
        <f t="shared" si="13"/>
        <v>-38.899999999997817</v>
      </c>
      <c r="G114" s="6">
        <f t="shared" si="14"/>
        <v>-2.0095985452365187E-3</v>
      </c>
      <c r="I114" s="5">
        <f>VLOOKUP($B114,'Raw data'!$A$3:$N$199, 11)</f>
        <v>19318.2</v>
      </c>
      <c r="J114" s="5">
        <f t="shared" si="15"/>
        <v>-38.899999999997817</v>
      </c>
      <c r="K114" s="6">
        <f t="shared" si="16"/>
        <v>-2.0095985452365187E-3</v>
      </c>
      <c r="M114" s="5">
        <f>VLOOKUP($B114,'Raw data'!$A$3:$N$199, 14)</f>
        <v>19318.2</v>
      </c>
      <c r="N114" s="5">
        <f t="shared" si="17"/>
        <v>-38.899999999997817</v>
      </c>
      <c r="O114" s="6">
        <f t="shared" si="18"/>
        <v>-2.0095985452365187E-3</v>
      </c>
    </row>
    <row r="115" spans="2:15" x14ac:dyDescent="0.2">
      <c r="B115" s="2" t="str">
        <f t="shared" si="12"/>
        <v>Augusta, VA</v>
      </c>
      <c r="C115" s="5">
        <f>VLOOKUP($B115,'Raw data'!$A$3:$N$199, 5)</f>
        <v>310785.09999999998</v>
      </c>
      <c r="D115" s="5"/>
      <c r="E115" s="5">
        <f>VLOOKUP($B115,'Raw data'!$A$3:$N$199, 8)</f>
        <v>310796.90000000002</v>
      </c>
      <c r="F115" s="5">
        <f t="shared" si="13"/>
        <v>11.800000000046566</v>
      </c>
      <c r="G115" s="6">
        <f t="shared" si="14"/>
        <v>3.7968358200076411E-5</v>
      </c>
      <c r="I115" s="5">
        <f>VLOOKUP($B115,'Raw data'!$A$3:$N$199, 11)</f>
        <v>310503.2</v>
      </c>
      <c r="J115" s="5">
        <f t="shared" si="15"/>
        <v>-281.89999999996508</v>
      </c>
      <c r="K115" s="6">
        <f t="shared" si="16"/>
        <v>-9.070576420811844E-4</v>
      </c>
      <c r="M115" s="5">
        <f>VLOOKUP($B115,'Raw data'!$A$3:$N$199, 14)</f>
        <v>310576.2</v>
      </c>
      <c r="N115" s="5">
        <f t="shared" si="17"/>
        <v>-208.89999999996508</v>
      </c>
      <c r="O115" s="6">
        <f t="shared" si="18"/>
        <v>-6.721686464375708E-4</v>
      </c>
    </row>
    <row r="116" spans="2:15" x14ac:dyDescent="0.2">
      <c r="B116" s="2" t="str">
        <f t="shared" si="12"/>
        <v>Bath, VA</v>
      </c>
      <c r="C116" s="5">
        <f>VLOOKUP($B116,'Raw data'!$A$3:$N$199, 5)</f>
        <v>33155.599999999999</v>
      </c>
      <c r="D116" s="5"/>
      <c r="E116" s="5">
        <f>VLOOKUP($B116,'Raw data'!$A$3:$N$199, 8)</f>
        <v>33151.5</v>
      </c>
      <c r="F116" s="5">
        <f t="shared" si="13"/>
        <v>-4.0999999999985448</v>
      </c>
      <c r="G116" s="6">
        <f t="shared" si="14"/>
        <v>-1.236593516630236E-4</v>
      </c>
      <c r="I116" s="5">
        <f>VLOOKUP($B116,'Raw data'!$A$3:$N$199, 11)</f>
        <v>33149.599999999999</v>
      </c>
      <c r="J116" s="5">
        <f t="shared" si="15"/>
        <v>-6</v>
      </c>
      <c r="K116" s="6">
        <f t="shared" si="16"/>
        <v>-1.8096490487278167E-4</v>
      </c>
      <c r="M116" s="5">
        <f>VLOOKUP($B116,'Raw data'!$A$3:$N$199, 14)</f>
        <v>33157.9</v>
      </c>
      <c r="N116" s="5">
        <f t="shared" si="17"/>
        <v>2.3000000000029104</v>
      </c>
      <c r="O116" s="6">
        <f t="shared" si="18"/>
        <v>6.9369880201320758E-5</v>
      </c>
    </row>
    <row r="117" spans="2:15" x14ac:dyDescent="0.2">
      <c r="B117" s="2" t="str">
        <f t="shared" si="12"/>
        <v>Bedford, VA</v>
      </c>
      <c r="C117" s="5">
        <f>VLOOKUP($B117,'Raw data'!$A$3:$N$199, 5)</f>
        <v>32413.9</v>
      </c>
      <c r="D117" s="5"/>
      <c r="E117" s="5">
        <f>VLOOKUP($B117,'Raw data'!$A$3:$N$199, 8)</f>
        <v>32400.6</v>
      </c>
      <c r="F117" s="5">
        <f t="shared" si="13"/>
        <v>-13.30000000000291</v>
      </c>
      <c r="G117" s="6">
        <f t="shared" si="14"/>
        <v>-4.1031779576055055E-4</v>
      </c>
      <c r="I117" s="5">
        <f>VLOOKUP($B117,'Raw data'!$A$3:$N$199, 11)</f>
        <v>32390.400000000001</v>
      </c>
      <c r="J117" s="5">
        <f t="shared" si="15"/>
        <v>-23.5</v>
      </c>
      <c r="K117" s="6">
        <f t="shared" si="16"/>
        <v>-7.2499760905043824E-4</v>
      </c>
      <c r="M117" s="5">
        <f>VLOOKUP($B117,'Raw data'!$A$3:$N$199, 14)</f>
        <v>32577.9</v>
      </c>
      <c r="N117" s="5">
        <f t="shared" si="17"/>
        <v>164</v>
      </c>
      <c r="O117" s="6">
        <f t="shared" si="18"/>
        <v>5.0595577823094413E-3</v>
      </c>
    </row>
    <row r="118" spans="2:15" x14ac:dyDescent="0.2">
      <c r="B118" s="2" t="str">
        <f t="shared" si="12"/>
        <v>Botetourt, VA</v>
      </c>
      <c r="C118" s="5">
        <f>VLOOKUP($B118,'Raw data'!$A$3:$N$199, 5)</f>
        <v>94600.2</v>
      </c>
      <c r="D118" s="5"/>
      <c r="E118" s="5">
        <f>VLOOKUP($B118,'Raw data'!$A$3:$N$199, 8)</f>
        <v>94677</v>
      </c>
      <c r="F118" s="5">
        <f t="shared" si="13"/>
        <v>76.80000000000291</v>
      </c>
      <c r="G118" s="6">
        <f t="shared" si="14"/>
        <v>8.1183760710868379E-4</v>
      </c>
      <c r="I118" s="5">
        <f>VLOOKUP($B118,'Raw data'!$A$3:$N$199, 11)</f>
        <v>94536.4</v>
      </c>
      <c r="J118" s="5">
        <f t="shared" si="15"/>
        <v>-63.80000000000291</v>
      </c>
      <c r="K118" s="6">
        <f t="shared" si="16"/>
        <v>-6.7441717882206292E-4</v>
      </c>
      <c r="M118" s="5">
        <f>VLOOKUP($B118,'Raw data'!$A$3:$N$199, 14)</f>
        <v>94500.800000000003</v>
      </c>
      <c r="N118" s="5">
        <f t="shared" si="17"/>
        <v>-99.399999999994179</v>
      </c>
      <c r="O118" s="6">
        <f t="shared" si="18"/>
        <v>-1.0507377362837941E-3</v>
      </c>
    </row>
    <row r="119" spans="2:15" x14ac:dyDescent="0.2">
      <c r="B119" s="2" t="str">
        <f t="shared" si="12"/>
        <v>Buckingham, VA</v>
      </c>
      <c r="C119" s="5">
        <f>VLOOKUP($B119,'Raw data'!$A$3:$N$199, 5)</f>
        <v>102508.2</v>
      </c>
      <c r="D119" s="5"/>
      <c r="E119" s="5">
        <f>VLOOKUP($B119,'Raw data'!$A$3:$N$199, 8)</f>
        <v>102510.8</v>
      </c>
      <c r="F119" s="5">
        <f t="shared" si="13"/>
        <v>2.6000000000058208</v>
      </c>
      <c r="G119" s="6">
        <f t="shared" si="14"/>
        <v>2.5363824552629165E-5</v>
      </c>
      <c r="I119" s="5">
        <f>VLOOKUP($B119,'Raw data'!$A$3:$N$199, 11)</f>
        <v>102487.1</v>
      </c>
      <c r="J119" s="5">
        <f t="shared" si="15"/>
        <v>-21.099999999991269</v>
      </c>
      <c r="K119" s="6">
        <f t="shared" si="16"/>
        <v>-2.0583719156117529E-4</v>
      </c>
      <c r="M119" s="5">
        <f>VLOOKUP($B119,'Raw data'!$A$3:$N$199, 14)</f>
        <v>102517</v>
      </c>
      <c r="N119" s="5">
        <f t="shared" si="17"/>
        <v>8.8000000000029104</v>
      </c>
      <c r="O119" s="6">
        <f t="shared" si="18"/>
        <v>8.5846790793350295E-5</v>
      </c>
    </row>
    <row r="120" spans="2:15" x14ac:dyDescent="0.2">
      <c r="B120" s="2" t="str">
        <f t="shared" si="12"/>
        <v>Buena Vista, VA</v>
      </c>
      <c r="C120" s="5">
        <f>VLOOKUP($B120,'Raw data'!$A$3:$N$199, 5)</f>
        <v>9371.7999999999993</v>
      </c>
      <c r="D120" s="5"/>
      <c r="E120" s="5">
        <f>VLOOKUP($B120,'Raw data'!$A$3:$N$199, 8)</f>
        <v>9381.1</v>
      </c>
      <c r="F120" s="5">
        <f t="shared" si="13"/>
        <v>9.3000000000010914</v>
      </c>
      <c r="G120" s="6">
        <f t="shared" si="14"/>
        <v>9.9233871828262364E-4</v>
      </c>
      <c r="I120" s="5">
        <f>VLOOKUP($B120,'Raw data'!$A$3:$N$199, 11)</f>
        <v>9367.7000000000007</v>
      </c>
      <c r="J120" s="5">
        <f t="shared" si="15"/>
        <v>-4.0999999999985448</v>
      </c>
      <c r="K120" s="6">
        <f t="shared" si="16"/>
        <v>-4.3748266074804682E-4</v>
      </c>
      <c r="M120" s="5">
        <f>VLOOKUP($B120,'Raw data'!$A$3:$N$199, 14)</f>
        <v>9369.1</v>
      </c>
      <c r="N120" s="5">
        <f t="shared" si="17"/>
        <v>-2.6999999999989086</v>
      </c>
      <c r="O120" s="6">
        <f t="shared" si="18"/>
        <v>-2.8809833756577273E-4</v>
      </c>
    </row>
    <row r="121" spans="2:15" x14ac:dyDescent="0.2">
      <c r="B121" s="2" t="str">
        <f t="shared" si="12"/>
        <v>Campbell, VA</v>
      </c>
      <c r="C121" s="5">
        <f>VLOOKUP($B121,'Raw data'!$A$3:$N$199, 5)</f>
        <v>15514.3</v>
      </c>
      <c r="D121" s="5"/>
      <c r="E121" s="5">
        <f>VLOOKUP($B121,'Raw data'!$A$3:$N$199, 8)</f>
        <v>15497.6</v>
      </c>
      <c r="F121" s="5">
        <f t="shared" si="13"/>
        <v>-16.699999999998909</v>
      </c>
      <c r="G121" s="6">
        <f t="shared" si="14"/>
        <v>-1.0764262648007908E-3</v>
      </c>
      <c r="I121" s="5">
        <f>VLOOKUP($B121,'Raw data'!$A$3:$N$199, 11)</f>
        <v>15471</v>
      </c>
      <c r="J121" s="5">
        <f t="shared" si="15"/>
        <v>-43.299999999999272</v>
      </c>
      <c r="K121" s="6">
        <f t="shared" si="16"/>
        <v>-2.7909734889746411E-3</v>
      </c>
      <c r="M121" s="5">
        <f>VLOOKUP($B121,'Raw data'!$A$3:$N$199, 14)</f>
        <v>15525.8</v>
      </c>
      <c r="N121" s="5">
        <f t="shared" si="17"/>
        <v>11.5</v>
      </c>
      <c r="O121" s="6">
        <f t="shared" si="18"/>
        <v>7.4125161947364692E-4</v>
      </c>
    </row>
    <row r="122" spans="2:15" x14ac:dyDescent="0.2">
      <c r="B122" s="2" t="str">
        <f t="shared" si="12"/>
        <v>Caroline, VA</v>
      </c>
      <c r="C122" s="5">
        <f>VLOOKUP($B122,'Raw data'!$A$3:$N$199, 5)</f>
        <v>51308.9</v>
      </c>
      <c r="D122" s="5"/>
      <c r="E122" s="5">
        <f>VLOOKUP($B122,'Raw data'!$A$3:$N$199, 8)</f>
        <v>51232.7</v>
      </c>
      <c r="F122" s="5">
        <f t="shared" si="13"/>
        <v>-76.200000000004366</v>
      </c>
      <c r="G122" s="6">
        <f t="shared" si="14"/>
        <v>-1.4851224641339877E-3</v>
      </c>
      <c r="I122" s="5">
        <f>VLOOKUP($B122,'Raw data'!$A$3:$N$199, 11)</f>
        <v>51228.3</v>
      </c>
      <c r="J122" s="5">
        <f t="shared" si="15"/>
        <v>-80.599999999998545</v>
      </c>
      <c r="K122" s="6">
        <f t="shared" si="16"/>
        <v>-1.5708775670497427E-3</v>
      </c>
      <c r="M122" s="5">
        <f>VLOOKUP($B122,'Raw data'!$A$3:$N$199, 14)</f>
        <v>51240</v>
      </c>
      <c r="N122" s="5">
        <f t="shared" si="17"/>
        <v>-68.900000000001455</v>
      </c>
      <c r="O122" s="6">
        <f t="shared" si="18"/>
        <v>-1.3428469524780584E-3</v>
      </c>
    </row>
    <row r="123" spans="2:15" x14ac:dyDescent="0.2">
      <c r="B123" s="2" t="str">
        <f t="shared" si="12"/>
        <v>Charles City, VA</v>
      </c>
      <c r="C123" s="5">
        <f>VLOOKUP($B123,'Raw data'!$A$3:$N$199, 5)</f>
        <v>27717.4</v>
      </c>
      <c r="D123" s="5"/>
      <c r="E123" s="5">
        <f>VLOOKUP($B123,'Raw data'!$A$3:$N$199, 8)</f>
        <v>27758</v>
      </c>
      <c r="F123" s="5">
        <f t="shared" si="13"/>
        <v>40.599999999998545</v>
      </c>
      <c r="G123" s="6">
        <f t="shared" si="14"/>
        <v>1.464783854185405E-3</v>
      </c>
      <c r="I123" s="5">
        <f>VLOOKUP($B123,'Raw data'!$A$3:$N$199, 11)</f>
        <v>27657.7</v>
      </c>
      <c r="J123" s="5">
        <f t="shared" si="15"/>
        <v>-59.700000000000728</v>
      </c>
      <c r="K123" s="6">
        <f t="shared" si="16"/>
        <v>-2.1538816772136175E-3</v>
      </c>
      <c r="M123" s="5">
        <f>VLOOKUP($B123,'Raw data'!$A$3:$N$199, 14)</f>
        <v>27637.9</v>
      </c>
      <c r="N123" s="5">
        <f t="shared" si="17"/>
        <v>-79.5</v>
      </c>
      <c r="O123" s="6">
        <f t="shared" si="18"/>
        <v>-2.8682343942794055E-3</v>
      </c>
    </row>
    <row r="124" spans="2:15" x14ac:dyDescent="0.2">
      <c r="B124" s="2" t="str">
        <f t="shared" si="12"/>
        <v>Charlottesville City, VA</v>
      </c>
      <c r="C124" s="5">
        <f>VLOOKUP($B124,'Raw data'!$A$3:$N$199, 5)</f>
        <v>5402.8</v>
      </c>
      <c r="D124" s="5"/>
      <c r="E124" s="5">
        <f>VLOOKUP($B124,'Raw data'!$A$3:$N$199, 8)</f>
        <v>5072.3</v>
      </c>
      <c r="F124" s="5">
        <f t="shared" si="13"/>
        <v>-330.5</v>
      </c>
      <c r="G124" s="6">
        <f t="shared" si="14"/>
        <v>-6.1171984896720218E-2</v>
      </c>
      <c r="I124" s="5">
        <f>VLOOKUP($B124,'Raw data'!$A$3:$N$199, 11)</f>
        <v>5071.8999999999996</v>
      </c>
      <c r="J124" s="5">
        <f t="shared" si="15"/>
        <v>-330.90000000000055</v>
      </c>
      <c r="K124" s="6">
        <f t="shared" si="16"/>
        <v>-6.1246020581920586E-2</v>
      </c>
      <c r="M124" s="5">
        <f>VLOOKUP($B124,'Raw data'!$A$3:$N$199, 14)</f>
        <v>5072.7</v>
      </c>
      <c r="N124" s="5">
        <f t="shared" si="17"/>
        <v>-330.10000000000036</v>
      </c>
      <c r="O124" s="6">
        <f t="shared" si="18"/>
        <v>-6.1097949211520015E-2</v>
      </c>
    </row>
    <row r="125" spans="2:15" x14ac:dyDescent="0.2">
      <c r="B125" s="2" t="str">
        <f t="shared" si="12"/>
        <v>Chesapeake City, VA</v>
      </c>
      <c r="C125" s="5">
        <f>VLOOKUP($B125,'Raw data'!$A$3:$N$199, 5)</f>
        <v>53727.5</v>
      </c>
      <c r="D125" s="5"/>
      <c r="E125" s="5">
        <f>VLOOKUP($B125,'Raw data'!$A$3:$N$199, 8)</f>
        <v>53109.3</v>
      </c>
      <c r="F125" s="5">
        <f t="shared" si="13"/>
        <v>-618.19999999999709</v>
      </c>
      <c r="G125" s="6">
        <f t="shared" si="14"/>
        <v>-1.1506211902656872E-2</v>
      </c>
      <c r="I125" s="5">
        <f>VLOOKUP($B125,'Raw data'!$A$3:$N$199, 11)</f>
        <v>51507.5</v>
      </c>
      <c r="J125" s="5">
        <f t="shared" si="15"/>
        <v>-2220</v>
      </c>
      <c r="K125" s="6">
        <f t="shared" si="16"/>
        <v>-4.1319622167418919E-2</v>
      </c>
      <c r="M125" s="5">
        <f>VLOOKUP($B125,'Raw data'!$A$3:$N$199, 14)</f>
        <v>53217.2</v>
      </c>
      <c r="N125" s="5">
        <f t="shared" si="17"/>
        <v>-510.30000000000291</v>
      </c>
      <c r="O125" s="6">
        <f t="shared" si="18"/>
        <v>-9.4979293657810795E-3</v>
      </c>
    </row>
    <row r="126" spans="2:15" x14ac:dyDescent="0.2">
      <c r="B126" s="2" t="str">
        <f t="shared" si="12"/>
        <v>Chesterfield, VA</v>
      </c>
      <c r="C126" s="5">
        <f>VLOOKUP($B126,'Raw data'!$A$3:$N$199, 5)</f>
        <v>172883.6</v>
      </c>
      <c r="D126" s="5"/>
      <c r="E126" s="5">
        <f>VLOOKUP($B126,'Raw data'!$A$3:$N$199, 8)</f>
        <v>173012.4</v>
      </c>
      <c r="F126" s="5">
        <f t="shared" si="13"/>
        <v>128.79999999998836</v>
      </c>
      <c r="G126" s="6">
        <f t="shared" si="14"/>
        <v>7.450099373219227E-4</v>
      </c>
      <c r="I126" s="5">
        <f>VLOOKUP($B126,'Raw data'!$A$3:$N$199, 11)</f>
        <v>171996.5</v>
      </c>
      <c r="J126" s="5">
        <f t="shared" si="15"/>
        <v>-887.10000000000582</v>
      </c>
      <c r="K126" s="6">
        <f t="shared" si="16"/>
        <v>-5.131198100918802E-3</v>
      </c>
      <c r="M126" s="5">
        <f>VLOOKUP($B126,'Raw data'!$A$3:$N$199, 14)</f>
        <v>172435.1</v>
      </c>
      <c r="N126" s="5">
        <f t="shared" si="17"/>
        <v>-448.5</v>
      </c>
      <c r="O126" s="6">
        <f t="shared" si="18"/>
        <v>-2.5942310317462153E-3</v>
      </c>
    </row>
    <row r="127" spans="2:15" x14ac:dyDescent="0.2">
      <c r="B127" s="2" t="str">
        <f t="shared" si="12"/>
        <v>Clarke, VA</v>
      </c>
      <c r="C127" s="5">
        <f>VLOOKUP($B127,'Raw data'!$A$3:$N$199, 5)</f>
        <v>39657.599999999999</v>
      </c>
      <c r="D127" s="5"/>
      <c r="E127" s="5">
        <f>VLOOKUP($B127,'Raw data'!$A$3:$N$199, 8)</f>
        <v>39653.800000000003</v>
      </c>
      <c r="F127" s="5">
        <f t="shared" si="13"/>
        <v>-3.7999999999956344</v>
      </c>
      <c r="G127" s="6">
        <f t="shared" si="14"/>
        <v>-9.5820221092442166E-5</v>
      </c>
      <c r="I127" s="5">
        <f>VLOOKUP($B127,'Raw data'!$A$3:$N$199, 11)</f>
        <v>39638.1</v>
      </c>
      <c r="J127" s="5">
        <f t="shared" si="15"/>
        <v>-19.5</v>
      </c>
      <c r="K127" s="6">
        <f t="shared" si="16"/>
        <v>-4.917090292907287E-4</v>
      </c>
      <c r="M127" s="5">
        <f>VLOOKUP($B127,'Raw data'!$A$3:$N$199, 14)</f>
        <v>39651.4</v>
      </c>
      <c r="N127" s="5">
        <f t="shared" si="17"/>
        <v>-6.1999999999970896</v>
      </c>
      <c r="O127" s="6">
        <f t="shared" si="18"/>
        <v>-1.5633825546672238E-4</v>
      </c>
    </row>
    <row r="128" spans="2:15" x14ac:dyDescent="0.2">
      <c r="B128" s="2" t="str">
        <f t="shared" si="12"/>
        <v>Colonial Heights City, VA</v>
      </c>
      <c r="C128" s="5">
        <f>VLOOKUP($B128,'Raw data'!$A$3:$N$199, 5)</f>
        <v>6428.2</v>
      </c>
      <c r="D128" s="5"/>
      <c r="E128" s="5">
        <f>VLOOKUP($B128,'Raw data'!$A$3:$N$199, 8)</f>
        <v>6428.5</v>
      </c>
      <c r="F128" s="5">
        <f t="shared" si="13"/>
        <v>0.3000000000001819</v>
      </c>
      <c r="G128" s="6">
        <f t="shared" si="14"/>
        <v>4.666936311878627E-5</v>
      </c>
      <c r="I128" s="5">
        <f>VLOOKUP($B128,'Raw data'!$A$3:$N$199, 11)</f>
        <v>6428.1</v>
      </c>
      <c r="J128" s="5">
        <f t="shared" si="15"/>
        <v>-9.9999999999454303E-2</v>
      </c>
      <c r="K128" s="6">
        <f t="shared" si="16"/>
        <v>-1.5556454372834433E-5</v>
      </c>
      <c r="M128" s="5">
        <f>VLOOKUP($B128,'Raw data'!$A$3:$N$199, 14)</f>
        <v>6428</v>
      </c>
      <c r="N128" s="5">
        <f t="shared" si="17"/>
        <v>-0.1999999999998181</v>
      </c>
      <c r="O128" s="6">
        <f t="shared" si="18"/>
        <v>-3.1112908745810355E-5</v>
      </c>
    </row>
    <row r="129" spans="2:15" x14ac:dyDescent="0.2">
      <c r="B129" s="2" t="str">
        <f t="shared" si="12"/>
        <v>Covington City, VA</v>
      </c>
      <c r="C129" s="5">
        <f>VLOOKUP($B129,'Raw data'!$A$3:$N$199, 5)</f>
        <v>6090.5</v>
      </c>
      <c r="D129" s="5"/>
      <c r="E129" s="5">
        <f>VLOOKUP($B129,'Raw data'!$A$3:$N$199, 8)</f>
        <v>6069.6</v>
      </c>
      <c r="F129" s="5">
        <f t="shared" si="13"/>
        <v>-20.899999999999636</v>
      </c>
      <c r="G129" s="6">
        <f t="shared" si="14"/>
        <v>-3.4315737624168192E-3</v>
      </c>
      <c r="I129" s="5">
        <f>VLOOKUP($B129,'Raw data'!$A$3:$N$199, 11)</f>
        <v>6069.6</v>
      </c>
      <c r="J129" s="5">
        <f t="shared" si="15"/>
        <v>-20.899999999999636</v>
      </c>
      <c r="K129" s="6">
        <f t="shared" si="16"/>
        <v>-3.4315737624168192E-3</v>
      </c>
      <c r="M129" s="5">
        <f>VLOOKUP($B129,'Raw data'!$A$3:$N$199, 14)</f>
        <v>6069.6</v>
      </c>
      <c r="N129" s="5">
        <f t="shared" si="17"/>
        <v>-20.899999999999636</v>
      </c>
      <c r="O129" s="6">
        <f t="shared" si="18"/>
        <v>-3.4315737624168192E-3</v>
      </c>
    </row>
    <row r="130" spans="2:15" x14ac:dyDescent="0.2">
      <c r="B130" s="2" t="str">
        <f t="shared" si="12"/>
        <v>Craig, VA</v>
      </c>
      <c r="C130" s="5">
        <f>VLOOKUP($B130,'Raw data'!$A$3:$N$199, 5)</f>
        <v>34682.199999999997</v>
      </c>
      <c r="D130" s="5"/>
      <c r="E130" s="5">
        <f>VLOOKUP($B130,'Raw data'!$A$3:$N$199, 8)</f>
        <v>34681.199999999997</v>
      </c>
      <c r="F130" s="5">
        <f t="shared" si="13"/>
        <v>-1</v>
      </c>
      <c r="G130" s="6">
        <f t="shared" si="14"/>
        <v>-2.8833234339228771E-5</v>
      </c>
      <c r="I130" s="5">
        <f>VLOOKUP($B130,'Raw data'!$A$3:$N$199, 11)</f>
        <v>34679.800000000003</v>
      </c>
      <c r="J130" s="5">
        <f t="shared" si="15"/>
        <v>-2.3999999999941792</v>
      </c>
      <c r="K130" s="6">
        <f t="shared" si="16"/>
        <v>-6.9199762413981218E-5</v>
      </c>
      <c r="M130" s="5">
        <f>VLOOKUP($B130,'Raw data'!$A$3:$N$199, 14)</f>
        <v>34680</v>
      </c>
      <c r="N130" s="5">
        <f t="shared" si="17"/>
        <v>-2.1999999999970896</v>
      </c>
      <c r="O130" s="6">
        <f t="shared" si="18"/>
        <v>-6.3433115546219376E-5</v>
      </c>
    </row>
    <row r="131" spans="2:15" x14ac:dyDescent="0.2">
      <c r="B131" s="2" t="str">
        <f t="shared" si="12"/>
        <v>Culpeper, VA</v>
      </c>
      <c r="C131" s="5">
        <f>VLOOKUP($B131,'Raw data'!$A$3:$N$199, 5)</f>
        <v>156379.70000000001</v>
      </c>
      <c r="D131" s="5"/>
      <c r="E131" s="5">
        <f>VLOOKUP($B131,'Raw data'!$A$3:$N$199, 8)</f>
        <v>156245.1</v>
      </c>
      <c r="F131" s="5">
        <f t="shared" si="13"/>
        <v>-134.60000000000582</v>
      </c>
      <c r="G131" s="6">
        <f t="shared" si="14"/>
        <v>-8.607255289529639E-4</v>
      </c>
      <c r="I131" s="5">
        <f>VLOOKUP($B131,'Raw data'!$A$3:$N$199, 11)</f>
        <v>155854</v>
      </c>
      <c r="J131" s="5">
        <f t="shared" si="15"/>
        <v>-525.70000000001164</v>
      </c>
      <c r="K131" s="6">
        <f t="shared" si="16"/>
        <v>-3.3616895287560443E-3</v>
      </c>
      <c r="M131" s="5">
        <f>VLOOKUP($B131,'Raw data'!$A$3:$N$199, 14)</f>
        <v>156838</v>
      </c>
      <c r="N131" s="5">
        <f t="shared" si="17"/>
        <v>458.29999999998836</v>
      </c>
      <c r="O131" s="6">
        <f t="shared" si="18"/>
        <v>2.9306872950900171E-3</v>
      </c>
    </row>
    <row r="132" spans="2:15" x14ac:dyDescent="0.2">
      <c r="B132" s="2" t="str">
        <f t="shared" si="12"/>
        <v>Cumberland, VA</v>
      </c>
      <c r="C132" s="5">
        <f>VLOOKUP($B132,'Raw data'!$A$3:$N$199, 5)</f>
        <v>69567.8</v>
      </c>
      <c r="D132" s="5"/>
      <c r="E132" s="5">
        <f>VLOOKUP($B132,'Raw data'!$A$3:$N$199, 8)</f>
        <v>69540.100000000006</v>
      </c>
      <c r="F132" s="5">
        <f t="shared" si="13"/>
        <v>-27.69999999999709</v>
      </c>
      <c r="G132" s="6">
        <f t="shared" si="14"/>
        <v>-3.9817271783780842E-4</v>
      </c>
      <c r="I132" s="5">
        <f>VLOOKUP($B132,'Raw data'!$A$3:$N$199, 11)</f>
        <v>69573.2</v>
      </c>
      <c r="J132" s="5">
        <f t="shared" si="15"/>
        <v>5.3999999999941792</v>
      </c>
      <c r="K132" s="6">
        <f t="shared" si="16"/>
        <v>7.7622118278775225E-5</v>
      </c>
      <c r="M132" s="5">
        <f>VLOOKUP($B132,'Raw data'!$A$3:$N$199, 14)</f>
        <v>69638.8</v>
      </c>
      <c r="N132" s="5">
        <f t="shared" si="17"/>
        <v>71</v>
      </c>
      <c r="O132" s="6">
        <f t="shared" si="18"/>
        <v>1.020587110703515E-3</v>
      </c>
    </row>
    <row r="133" spans="2:15" x14ac:dyDescent="0.2">
      <c r="B133" s="2" t="str">
        <f t="shared" si="12"/>
        <v>Dinwiddie, VA</v>
      </c>
      <c r="C133" s="5">
        <f>VLOOKUP($B133,'Raw data'!$A$3:$N$199, 5)</f>
        <v>9668.2000000000007</v>
      </c>
      <c r="D133" s="5"/>
      <c r="E133" s="5">
        <f>VLOOKUP($B133,'Raw data'!$A$3:$N$199, 8)</f>
        <v>9681.1</v>
      </c>
      <c r="F133" s="5">
        <f t="shared" si="13"/>
        <v>12.899999999999636</v>
      </c>
      <c r="G133" s="6">
        <f t="shared" si="14"/>
        <v>1.3342711156161058E-3</v>
      </c>
      <c r="I133" s="5">
        <f>VLOOKUP($B133,'Raw data'!$A$3:$N$199, 11)</f>
        <v>9676.4</v>
      </c>
      <c r="J133" s="5">
        <f t="shared" si="15"/>
        <v>8.1999999999989086</v>
      </c>
      <c r="K133" s="6">
        <f t="shared" si="16"/>
        <v>8.4814132930627296E-4</v>
      </c>
      <c r="M133" s="5">
        <f>VLOOKUP($B133,'Raw data'!$A$3:$N$199, 14)</f>
        <v>9739.1</v>
      </c>
      <c r="N133" s="5">
        <f t="shared" si="17"/>
        <v>70.899999999999636</v>
      </c>
      <c r="O133" s="6">
        <f t="shared" si="18"/>
        <v>7.3333195424173719E-3</v>
      </c>
    </row>
    <row r="134" spans="2:15" x14ac:dyDescent="0.2">
      <c r="B134" s="2" t="str">
        <f t="shared" si="12"/>
        <v>Essex, VA</v>
      </c>
      <c r="C134" s="5">
        <f>VLOOKUP($B134,'Raw data'!$A$3:$N$199, 5)</f>
        <v>51016.1</v>
      </c>
      <c r="D134" s="5"/>
      <c r="E134" s="5">
        <f>VLOOKUP($B134,'Raw data'!$A$3:$N$199, 8)</f>
        <v>51014.5</v>
      </c>
      <c r="F134" s="5">
        <f t="shared" si="13"/>
        <v>-1.5999999999985448</v>
      </c>
      <c r="G134" s="6">
        <f t="shared" si="14"/>
        <v>-3.1362648261990721E-5</v>
      </c>
      <c r="I134" s="5">
        <f>VLOOKUP($B134,'Raw data'!$A$3:$N$199, 11)</f>
        <v>51016.4</v>
      </c>
      <c r="J134" s="5">
        <f t="shared" si="15"/>
        <v>0.30000000000291038</v>
      </c>
      <c r="K134" s="6">
        <f t="shared" si="16"/>
        <v>5.8804965491856569E-6</v>
      </c>
      <c r="M134" s="5">
        <f>VLOOKUP($B134,'Raw data'!$A$3:$N$199, 14)</f>
        <v>51018</v>
      </c>
      <c r="N134" s="5">
        <f t="shared" si="17"/>
        <v>1.9000000000014552</v>
      </c>
      <c r="O134" s="6">
        <f t="shared" si="18"/>
        <v>3.7243144811176379E-5</v>
      </c>
    </row>
    <row r="135" spans="2:15" x14ac:dyDescent="0.2">
      <c r="B135" s="2" t="str">
        <f t="shared" si="12"/>
        <v>Fairfax City, VA</v>
      </c>
      <c r="C135" s="5">
        <f>VLOOKUP($B135,'Raw data'!$A$3:$N$199, 5)</f>
        <v>3558.9</v>
      </c>
      <c r="D135" s="5"/>
      <c r="E135" s="5">
        <f>VLOOKUP($B135,'Raw data'!$A$3:$N$199, 8)</f>
        <v>3479.5</v>
      </c>
      <c r="F135" s="5">
        <f t="shared" si="13"/>
        <v>-79.400000000000091</v>
      </c>
      <c r="G135" s="6">
        <f t="shared" si="14"/>
        <v>-2.2310264407541681E-2</v>
      </c>
      <c r="I135" s="5">
        <f>VLOOKUP($B135,'Raw data'!$A$3:$N$199, 11)</f>
        <v>3479.4</v>
      </c>
      <c r="J135" s="5">
        <f t="shared" si="15"/>
        <v>-79.5</v>
      </c>
      <c r="K135" s="6">
        <f t="shared" si="16"/>
        <v>-2.2338362977324455E-2</v>
      </c>
      <c r="M135" s="5">
        <f>VLOOKUP($B135,'Raw data'!$A$3:$N$199, 14)</f>
        <v>3479.4</v>
      </c>
      <c r="N135" s="5">
        <f t="shared" si="17"/>
        <v>-79.5</v>
      </c>
      <c r="O135" s="6">
        <f t="shared" si="18"/>
        <v>-2.2338362977324455E-2</v>
      </c>
    </row>
    <row r="136" spans="2:15" x14ac:dyDescent="0.2">
      <c r="B136" s="2" t="str">
        <f t="shared" si="12"/>
        <v>Fairfax, VA</v>
      </c>
      <c r="C136" s="5">
        <f>VLOOKUP($B136,'Raw data'!$A$3:$N$199, 5)</f>
        <v>130808.4</v>
      </c>
      <c r="D136" s="5"/>
      <c r="E136" s="5">
        <f>VLOOKUP($B136,'Raw data'!$A$3:$N$199, 8)</f>
        <v>130750.39999999999</v>
      </c>
      <c r="F136" s="5">
        <f t="shared" si="13"/>
        <v>-58</v>
      </c>
      <c r="G136" s="6">
        <f t="shared" si="14"/>
        <v>-4.4339660144149766E-4</v>
      </c>
      <c r="I136" s="5">
        <f>VLOOKUP($B136,'Raw data'!$A$3:$N$199, 11)</f>
        <v>130624.9</v>
      </c>
      <c r="J136" s="5">
        <f t="shared" si="15"/>
        <v>-183.5</v>
      </c>
      <c r="K136" s="6">
        <f t="shared" si="16"/>
        <v>-1.4028151097330141E-3</v>
      </c>
      <c r="M136" s="5">
        <f>VLOOKUP($B136,'Raw data'!$A$3:$N$199, 14)</f>
        <v>130722.7</v>
      </c>
      <c r="N136" s="5">
        <f t="shared" si="17"/>
        <v>-85.69999999999709</v>
      </c>
      <c r="O136" s="6">
        <f t="shared" si="18"/>
        <v>-6.5515670247474238E-4</v>
      </c>
    </row>
    <row r="137" spans="2:15" x14ac:dyDescent="0.2">
      <c r="B137" s="2" t="str">
        <f t="shared" si="12"/>
        <v>Falls Church City, VA</v>
      </c>
      <c r="C137" s="5">
        <f>VLOOKUP($B137,'Raw data'!$A$3:$N$199, 5)</f>
        <v>826.4</v>
      </c>
      <c r="D137" s="5"/>
      <c r="E137" s="5">
        <f>VLOOKUP($B137,'Raw data'!$A$3:$N$199, 8)</f>
        <v>818.5</v>
      </c>
      <c r="F137" s="5">
        <f t="shared" si="13"/>
        <v>-7.8999999999999773</v>
      </c>
      <c r="G137" s="6">
        <f t="shared" si="14"/>
        <v>-9.5595353339786755E-3</v>
      </c>
      <c r="I137" s="5">
        <f>VLOOKUP($B137,'Raw data'!$A$3:$N$199, 11)</f>
        <v>818.5</v>
      </c>
      <c r="J137" s="5">
        <f t="shared" si="15"/>
        <v>-7.8999999999999773</v>
      </c>
      <c r="K137" s="6">
        <f t="shared" si="16"/>
        <v>-9.5595353339786755E-3</v>
      </c>
      <c r="M137" s="5">
        <f>VLOOKUP($B137,'Raw data'!$A$3:$N$199, 14)</f>
        <v>818.5</v>
      </c>
      <c r="N137" s="5">
        <f t="shared" si="17"/>
        <v>-7.8999999999999773</v>
      </c>
      <c r="O137" s="6">
        <f t="shared" si="18"/>
        <v>-9.5595353339786755E-3</v>
      </c>
    </row>
    <row r="138" spans="2:15" x14ac:dyDescent="0.2">
      <c r="B138" s="2" t="str">
        <f t="shared" si="12"/>
        <v>Fauquier, VA</v>
      </c>
      <c r="C138" s="5">
        <f>VLOOKUP($B138,'Raw data'!$A$3:$N$199, 5)</f>
        <v>179418.5</v>
      </c>
      <c r="D138" s="5"/>
      <c r="E138" s="5">
        <f>VLOOKUP($B138,'Raw data'!$A$3:$N$199, 8)</f>
        <v>179565.2</v>
      </c>
      <c r="F138" s="5">
        <f t="shared" si="13"/>
        <v>146.70000000001164</v>
      </c>
      <c r="G138" s="6">
        <f t="shared" si="14"/>
        <v>8.1764143608385785E-4</v>
      </c>
      <c r="I138" s="5">
        <f>VLOOKUP($B138,'Raw data'!$A$3:$N$199, 11)</f>
        <v>178699.1</v>
      </c>
      <c r="J138" s="5">
        <f t="shared" si="15"/>
        <v>-719.39999999999418</v>
      </c>
      <c r="K138" s="6">
        <f t="shared" si="16"/>
        <v>-4.0096199667258069E-3</v>
      </c>
      <c r="M138" s="5">
        <f>VLOOKUP($B138,'Raw data'!$A$3:$N$199, 14)</f>
        <v>178597.3</v>
      </c>
      <c r="N138" s="5">
        <f t="shared" si="17"/>
        <v>-821.20000000001164</v>
      </c>
      <c r="O138" s="6">
        <f t="shared" si="18"/>
        <v>-4.5770085024677588E-3</v>
      </c>
    </row>
    <row r="139" spans="2:15" x14ac:dyDescent="0.2">
      <c r="B139" s="2" t="str">
        <f t="shared" si="12"/>
        <v>Fluvanna, VA</v>
      </c>
      <c r="C139" s="5">
        <f>VLOOKUP($B139,'Raw data'!$A$3:$N$199, 5)</f>
        <v>43503.7</v>
      </c>
      <c r="D139" s="5"/>
      <c r="E139" s="5">
        <f>VLOOKUP($B139,'Raw data'!$A$3:$N$199, 8)</f>
        <v>43591.7</v>
      </c>
      <c r="F139" s="5">
        <f t="shared" si="13"/>
        <v>88</v>
      </c>
      <c r="G139" s="6">
        <f t="shared" si="14"/>
        <v>2.0228164500950495E-3</v>
      </c>
      <c r="I139" s="5">
        <f>VLOOKUP($B139,'Raw data'!$A$3:$N$199, 11)</f>
        <v>43445</v>
      </c>
      <c r="J139" s="5">
        <f t="shared" si="15"/>
        <v>-58.69999999999709</v>
      </c>
      <c r="K139" s="6">
        <f t="shared" si="16"/>
        <v>-1.3493105184156082E-3</v>
      </c>
      <c r="M139" s="5">
        <f>VLOOKUP($B139,'Raw data'!$A$3:$N$199, 14)</f>
        <v>43458</v>
      </c>
      <c r="N139" s="5">
        <f t="shared" si="17"/>
        <v>-45.69999999999709</v>
      </c>
      <c r="O139" s="6">
        <f t="shared" si="18"/>
        <v>-1.0504853610152031E-3</v>
      </c>
    </row>
    <row r="140" spans="2:15" x14ac:dyDescent="0.2">
      <c r="B140" s="2" t="str">
        <f t="shared" si="12"/>
        <v>Frederick, VA</v>
      </c>
      <c r="C140" s="5">
        <f>VLOOKUP($B140,'Raw data'!$A$3:$N$199, 5)</f>
        <v>104840.1</v>
      </c>
      <c r="D140" s="5"/>
      <c r="E140" s="5">
        <f>VLOOKUP($B140,'Raw data'!$A$3:$N$199, 8)</f>
        <v>104751.7</v>
      </c>
      <c r="F140" s="5">
        <f t="shared" si="13"/>
        <v>-88.400000000008731</v>
      </c>
      <c r="G140" s="6">
        <f t="shared" si="14"/>
        <v>-8.4318881801914269E-4</v>
      </c>
      <c r="I140" s="5">
        <f>VLOOKUP($B140,'Raw data'!$A$3:$N$199, 11)</f>
        <v>104360.5</v>
      </c>
      <c r="J140" s="5">
        <f t="shared" si="15"/>
        <v>-479.60000000000582</v>
      </c>
      <c r="K140" s="6">
        <f t="shared" si="16"/>
        <v>-4.5745854878048173E-3</v>
      </c>
      <c r="M140" s="5">
        <f>VLOOKUP($B140,'Raw data'!$A$3:$N$199, 14)</f>
        <v>104409.2</v>
      </c>
      <c r="N140" s="5">
        <f t="shared" si="17"/>
        <v>-430.90000000000873</v>
      </c>
      <c r="O140" s="6">
        <f t="shared" si="18"/>
        <v>-4.1100685710907248E-3</v>
      </c>
    </row>
    <row r="141" spans="2:15" x14ac:dyDescent="0.2">
      <c r="B141" s="2" t="str">
        <f t="shared" si="12"/>
        <v>Fredericksburg City, VA</v>
      </c>
      <c r="C141" s="5">
        <f>VLOOKUP($B141,'Raw data'!$A$3:$N$199, 5)</f>
        <v>6721.2</v>
      </c>
      <c r="D141" s="5"/>
      <c r="E141" s="5">
        <f>VLOOKUP($B141,'Raw data'!$A$3:$N$199, 8)</f>
        <v>6409.6</v>
      </c>
      <c r="F141" s="5">
        <f t="shared" si="13"/>
        <v>-311.59999999999945</v>
      </c>
      <c r="G141" s="6">
        <f t="shared" si="14"/>
        <v>-4.6360768910313557E-2</v>
      </c>
      <c r="I141" s="5">
        <f>VLOOKUP($B141,'Raw data'!$A$3:$N$199, 11)</f>
        <v>6423.5</v>
      </c>
      <c r="J141" s="5">
        <f t="shared" si="15"/>
        <v>-297.69999999999982</v>
      </c>
      <c r="K141" s="6">
        <f t="shared" si="16"/>
        <v>-4.4292685829911298E-2</v>
      </c>
      <c r="M141" s="5">
        <f>VLOOKUP($B141,'Raw data'!$A$3:$N$199, 14)</f>
        <v>6420.5</v>
      </c>
      <c r="N141" s="5">
        <f t="shared" si="17"/>
        <v>-300.69999999999982</v>
      </c>
      <c r="O141" s="6">
        <f t="shared" si="18"/>
        <v>-4.4739034696185176E-2</v>
      </c>
    </row>
    <row r="142" spans="2:15" x14ac:dyDescent="0.2">
      <c r="B142" s="2" t="str">
        <f t="shared" si="12"/>
        <v>Giles, VA</v>
      </c>
      <c r="C142" s="5">
        <f>VLOOKUP($B142,'Raw data'!$A$3:$N$199, 5)</f>
        <v>420.6</v>
      </c>
      <c r="D142" s="5"/>
      <c r="E142" s="5">
        <f>VLOOKUP($B142,'Raw data'!$A$3:$N$199, 8)</f>
        <v>420.6</v>
      </c>
      <c r="F142" s="5">
        <f t="shared" si="13"/>
        <v>0</v>
      </c>
      <c r="G142" s="6">
        <f t="shared" si="14"/>
        <v>0</v>
      </c>
      <c r="I142" s="5">
        <f>VLOOKUP($B142,'Raw data'!$A$3:$N$199, 11)</f>
        <v>420.6</v>
      </c>
      <c r="J142" s="5">
        <f t="shared" si="15"/>
        <v>0</v>
      </c>
      <c r="K142" s="6">
        <f t="shared" si="16"/>
        <v>0</v>
      </c>
      <c r="M142" s="5">
        <f>VLOOKUP($B142,'Raw data'!$A$3:$N$199, 14)</f>
        <v>420.6</v>
      </c>
      <c r="N142" s="5">
        <f t="shared" si="17"/>
        <v>0</v>
      </c>
      <c r="O142" s="6">
        <f t="shared" si="18"/>
        <v>0</v>
      </c>
    </row>
    <row r="143" spans="2:15" x14ac:dyDescent="0.2">
      <c r="B143" s="2" t="str">
        <f t="shared" si="12"/>
        <v>Gloucester, VA</v>
      </c>
      <c r="C143" s="5">
        <f>VLOOKUP($B143,'Raw data'!$A$3:$N$199, 5)</f>
        <v>44877.8</v>
      </c>
      <c r="D143" s="5"/>
      <c r="E143" s="5">
        <f>VLOOKUP($B143,'Raw data'!$A$3:$N$199, 8)</f>
        <v>44875.4</v>
      </c>
      <c r="F143" s="5">
        <f t="shared" si="13"/>
        <v>-2.4000000000014552</v>
      </c>
      <c r="G143" s="6">
        <f t="shared" si="14"/>
        <v>-5.3478557326817602E-5</v>
      </c>
      <c r="I143" s="5">
        <f>VLOOKUP($B143,'Raw data'!$A$3:$N$199, 11)</f>
        <v>44833.7</v>
      </c>
      <c r="J143" s="5">
        <f t="shared" si="15"/>
        <v>-44.100000000005821</v>
      </c>
      <c r="K143" s="6">
        <f t="shared" si="16"/>
        <v>-9.8266849087980741E-4</v>
      </c>
      <c r="M143" s="5">
        <f>VLOOKUP($B143,'Raw data'!$A$3:$N$199, 14)</f>
        <v>44860.2</v>
      </c>
      <c r="N143" s="5">
        <f t="shared" si="17"/>
        <v>-17.600000000005821</v>
      </c>
      <c r="O143" s="6">
        <f t="shared" si="18"/>
        <v>-3.9217608706322099E-4</v>
      </c>
    </row>
    <row r="144" spans="2:15" x14ac:dyDescent="0.2">
      <c r="B144" s="2" t="str">
        <f t="shared" si="12"/>
        <v>Goochland, VA</v>
      </c>
      <c r="C144" s="5">
        <f>VLOOKUP($B144,'Raw data'!$A$3:$N$199, 5)</f>
        <v>49220.5</v>
      </c>
      <c r="D144" s="5"/>
      <c r="E144" s="5">
        <f>VLOOKUP($B144,'Raw data'!$A$3:$N$199, 8)</f>
        <v>49559.1</v>
      </c>
      <c r="F144" s="5">
        <f t="shared" si="13"/>
        <v>338.59999999999854</v>
      </c>
      <c r="G144" s="6">
        <f t="shared" si="14"/>
        <v>6.8792474680265045E-3</v>
      </c>
      <c r="I144" s="5">
        <f>VLOOKUP($B144,'Raw data'!$A$3:$N$199, 11)</f>
        <v>49166</v>
      </c>
      <c r="J144" s="5">
        <f t="shared" si="15"/>
        <v>-54.5</v>
      </c>
      <c r="K144" s="6">
        <f t="shared" si="16"/>
        <v>-1.1072622179782814E-3</v>
      </c>
      <c r="M144" s="5">
        <f>VLOOKUP($B144,'Raw data'!$A$3:$N$199, 14)</f>
        <v>49179.8</v>
      </c>
      <c r="N144" s="5">
        <f t="shared" si="17"/>
        <v>-40.69999999999709</v>
      </c>
      <c r="O144" s="6">
        <f t="shared" si="18"/>
        <v>-8.2689123434335468E-4</v>
      </c>
    </row>
    <row r="145" spans="2:15" x14ac:dyDescent="0.2">
      <c r="B145" s="2" t="str">
        <f t="shared" si="12"/>
        <v>Greene, VA</v>
      </c>
      <c r="C145" s="5">
        <f>VLOOKUP($B145,'Raw data'!$A$3:$N$199, 5)</f>
        <v>47338.7</v>
      </c>
      <c r="D145" s="5"/>
      <c r="E145" s="5">
        <f>VLOOKUP($B145,'Raw data'!$A$3:$N$199, 8)</f>
        <v>47316.2</v>
      </c>
      <c r="F145" s="5">
        <f t="shared" si="13"/>
        <v>-22.5</v>
      </c>
      <c r="G145" s="6">
        <f t="shared" si="14"/>
        <v>-4.7529822322961977E-4</v>
      </c>
      <c r="I145" s="5">
        <f>VLOOKUP($B145,'Raw data'!$A$3:$N$199, 11)</f>
        <v>47132.3</v>
      </c>
      <c r="J145" s="5">
        <f t="shared" si="15"/>
        <v>-206.39999999999418</v>
      </c>
      <c r="K145" s="6">
        <f t="shared" si="16"/>
        <v>-4.3600690344262555E-3</v>
      </c>
      <c r="M145" s="5">
        <f>VLOOKUP($B145,'Raw data'!$A$3:$N$199, 14)</f>
        <v>47382.400000000001</v>
      </c>
      <c r="N145" s="5">
        <f t="shared" si="17"/>
        <v>43.700000000004366</v>
      </c>
      <c r="O145" s="6">
        <f t="shared" si="18"/>
        <v>9.2313477133939821E-4</v>
      </c>
    </row>
    <row r="146" spans="2:15" x14ac:dyDescent="0.2">
      <c r="B146" s="2" t="str">
        <f t="shared" si="12"/>
        <v>Hampton City, VA</v>
      </c>
      <c r="C146" s="5">
        <f>VLOOKUP($B146,'Raw data'!$A$3:$N$199, 5)</f>
        <v>45810.2</v>
      </c>
      <c r="D146" s="5"/>
      <c r="E146" s="5">
        <f>VLOOKUP($B146,'Raw data'!$A$3:$N$199, 8)</f>
        <v>45810.5</v>
      </c>
      <c r="F146" s="5">
        <f t="shared" si="13"/>
        <v>0.30000000000291038</v>
      </c>
      <c r="G146" s="6">
        <f t="shared" si="14"/>
        <v>6.548759883233655E-6</v>
      </c>
      <c r="I146" s="5">
        <f>VLOOKUP($B146,'Raw data'!$A$3:$N$199, 11)</f>
        <v>45810.3</v>
      </c>
      <c r="J146" s="5">
        <f t="shared" si="15"/>
        <v>0.10000000000582077</v>
      </c>
      <c r="K146" s="6">
        <f t="shared" si="16"/>
        <v>2.1829199611837708E-6</v>
      </c>
      <c r="M146" s="5">
        <f>VLOOKUP($B146,'Raw data'!$A$3:$N$199, 14)</f>
        <v>45809.2</v>
      </c>
      <c r="N146" s="5">
        <f t="shared" si="17"/>
        <v>-1</v>
      </c>
      <c r="O146" s="6">
        <f t="shared" si="18"/>
        <v>-2.1829199610567079E-5</v>
      </c>
    </row>
    <row r="147" spans="2:15" x14ac:dyDescent="0.2">
      <c r="B147" s="2" t="str">
        <f t="shared" si="12"/>
        <v>Hanover, VA</v>
      </c>
      <c r="C147" s="5">
        <f>VLOOKUP($B147,'Raw data'!$A$3:$N$199, 5)</f>
        <v>59569.8</v>
      </c>
      <c r="D147" s="5"/>
      <c r="E147" s="5">
        <f>VLOOKUP($B147,'Raw data'!$A$3:$N$199, 8)</f>
        <v>59887.8</v>
      </c>
      <c r="F147" s="5">
        <f t="shared" si="13"/>
        <v>318</v>
      </c>
      <c r="G147" s="6">
        <f t="shared" si="14"/>
        <v>5.3382754348680036E-3</v>
      </c>
      <c r="I147" s="5">
        <f>VLOOKUP($B147,'Raw data'!$A$3:$N$199, 11)</f>
        <v>59426.8</v>
      </c>
      <c r="J147" s="5">
        <f t="shared" si="15"/>
        <v>-143</v>
      </c>
      <c r="K147" s="6">
        <f t="shared" si="16"/>
        <v>-2.4005452427236619E-3</v>
      </c>
      <c r="M147" s="5">
        <f>VLOOKUP($B147,'Raw data'!$A$3:$N$199, 14)</f>
        <v>59196.1</v>
      </c>
      <c r="N147" s="5">
        <f t="shared" si="17"/>
        <v>-373.70000000000437</v>
      </c>
      <c r="O147" s="6">
        <f t="shared" si="18"/>
        <v>-6.2733129874534468E-3</v>
      </c>
    </row>
    <row r="148" spans="2:15" x14ac:dyDescent="0.2">
      <c r="B148" s="2" t="str">
        <f t="shared" si="12"/>
        <v>Harrisonburg City, VA</v>
      </c>
      <c r="C148" s="5">
        <f>VLOOKUP($B148,'Raw data'!$A$3:$N$199, 5)</f>
        <v>11056.4</v>
      </c>
      <c r="D148" s="5"/>
      <c r="E148" s="5">
        <f>VLOOKUP($B148,'Raw data'!$A$3:$N$199, 8)</f>
        <v>10038.9</v>
      </c>
      <c r="F148" s="5">
        <f t="shared" si="13"/>
        <v>-1017.5</v>
      </c>
      <c r="G148" s="6">
        <f t="shared" si="14"/>
        <v>-9.2028146593828006E-2</v>
      </c>
      <c r="I148" s="5">
        <f>VLOOKUP($B148,'Raw data'!$A$3:$N$199, 11)</f>
        <v>10039.1</v>
      </c>
      <c r="J148" s="5">
        <f t="shared" si="15"/>
        <v>-1017.2999999999993</v>
      </c>
      <c r="K148" s="6">
        <f t="shared" si="16"/>
        <v>-9.2010057523244398E-2</v>
      </c>
      <c r="M148" s="5">
        <f>VLOOKUP($B148,'Raw data'!$A$3:$N$199, 14)</f>
        <v>10039.200000000001</v>
      </c>
      <c r="N148" s="5">
        <f t="shared" si="17"/>
        <v>-1017.1999999999989</v>
      </c>
      <c r="O148" s="6">
        <f t="shared" si="18"/>
        <v>-9.2001012987952588E-2</v>
      </c>
    </row>
    <row r="149" spans="2:15" x14ac:dyDescent="0.2">
      <c r="B149" s="2" t="str">
        <f t="shared" si="12"/>
        <v>Henrico, VA</v>
      </c>
      <c r="C149" s="5">
        <f>VLOOKUP($B149,'Raw data'!$A$3:$N$199, 5)</f>
        <v>64218.3</v>
      </c>
      <c r="D149" s="5"/>
      <c r="E149" s="5">
        <f>VLOOKUP($B149,'Raw data'!$A$3:$N$199, 8)</f>
        <v>63647.8</v>
      </c>
      <c r="F149" s="5">
        <f t="shared" si="13"/>
        <v>-570.5</v>
      </c>
      <c r="G149" s="6">
        <f t="shared" si="14"/>
        <v>-8.8837605480057858E-3</v>
      </c>
      <c r="I149" s="5">
        <f>VLOOKUP($B149,'Raw data'!$A$3:$N$199, 11)</f>
        <v>63665.7</v>
      </c>
      <c r="J149" s="5">
        <f t="shared" si="15"/>
        <v>-552.60000000000582</v>
      </c>
      <c r="K149" s="6">
        <f t="shared" si="16"/>
        <v>-8.6050238016267301E-3</v>
      </c>
      <c r="M149" s="5">
        <f>VLOOKUP($B149,'Raw data'!$A$3:$N$199, 14)</f>
        <v>63866.5</v>
      </c>
      <c r="N149" s="5">
        <f t="shared" si="17"/>
        <v>-351.80000000000291</v>
      </c>
      <c r="O149" s="6">
        <f t="shared" si="18"/>
        <v>-5.4781892388930083E-3</v>
      </c>
    </row>
    <row r="150" spans="2:15" x14ac:dyDescent="0.2">
      <c r="B150" s="2" t="str">
        <f t="shared" si="12"/>
        <v>Highland, VA</v>
      </c>
      <c r="C150" s="5">
        <f>VLOOKUP($B150,'Raw data'!$A$3:$N$199, 5)</f>
        <v>54710.1</v>
      </c>
      <c r="D150" s="5"/>
      <c r="E150" s="5">
        <f>VLOOKUP($B150,'Raw data'!$A$3:$N$199, 8)</f>
        <v>54708.4</v>
      </c>
      <c r="F150" s="5">
        <f t="shared" si="13"/>
        <v>-1.6999999999970896</v>
      </c>
      <c r="G150" s="6">
        <f t="shared" si="14"/>
        <v>-3.1072873198862544E-5</v>
      </c>
      <c r="I150" s="5">
        <f>VLOOKUP($B150,'Raw data'!$A$3:$N$199, 11)</f>
        <v>54710.5</v>
      </c>
      <c r="J150" s="5">
        <f t="shared" si="15"/>
        <v>0.40000000000145519</v>
      </c>
      <c r="K150" s="6">
        <f t="shared" si="16"/>
        <v>7.3112642821244194E-6</v>
      </c>
      <c r="M150" s="5">
        <f>VLOOKUP($B150,'Raw data'!$A$3:$N$199, 14)</f>
        <v>54713.1</v>
      </c>
      <c r="N150" s="5">
        <f t="shared" si="17"/>
        <v>3</v>
      </c>
      <c r="O150" s="6">
        <f t="shared" si="18"/>
        <v>5.4834482115733658E-5</v>
      </c>
    </row>
    <row r="151" spans="2:15" x14ac:dyDescent="0.2">
      <c r="B151" s="2" t="str">
        <f t="shared" si="12"/>
        <v>Hopewell City, VA</v>
      </c>
      <c r="C151" s="5">
        <f>VLOOKUP($B151,'Raw data'!$A$3:$N$199, 5)</f>
        <v>118638.6</v>
      </c>
      <c r="D151" s="5"/>
      <c r="E151" s="5">
        <f>VLOOKUP($B151,'Raw data'!$A$3:$N$199, 8)</f>
        <v>118545.2</v>
      </c>
      <c r="F151" s="5">
        <f t="shared" si="13"/>
        <v>-93.400000000008731</v>
      </c>
      <c r="G151" s="6">
        <f t="shared" si="14"/>
        <v>-7.8726485309173178E-4</v>
      </c>
      <c r="I151" s="5">
        <f>VLOOKUP($B151,'Raw data'!$A$3:$N$199, 11)</f>
        <v>118545</v>
      </c>
      <c r="J151" s="5">
        <f t="shared" si="15"/>
        <v>-93.600000000005821</v>
      </c>
      <c r="K151" s="6">
        <f t="shared" si="16"/>
        <v>-7.8895064506834885E-4</v>
      </c>
      <c r="M151" s="5">
        <f>VLOOKUP($B151,'Raw data'!$A$3:$N$199, 14)</f>
        <v>118545.1</v>
      </c>
      <c r="N151" s="5">
        <f t="shared" si="17"/>
        <v>-93.5</v>
      </c>
      <c r="O151" s="6">
        <f t="shared" si="18"/>
        <v>-7.8810774907997895E-4</v>
      </c>
    </row>
    <row r="152" spans="2:15" x14ac:dyDescent="0.2">
      <c r="B152" s="2" t="str">
        <f t="shared" si="12"/>
        <v>Isle of Wight, VA</v>
      </c>
      <c r="C152" s="5">
        <f>VLOOKUP($B152,'Raw data'!$A$3:$N$199, 5)</f>
        <v>47577.9</v>
      </c>
      <c r="D152" s="5"/>
      <c r="E152" s="5">
        <f>VLOOKUP($B152,'Raw data'!$A$3:$N$199, 8)</f>
        <v>47649.8</v>
      </c>
      <c r="F152" s="5">
        <f t="shared" si="13"/>
        <v>71.900000000001455</v>
      </c>
      <c r="G152" s="6">
        <f t="shared" si="14"/>
        <v>1.5112058329602915E-3</v>
      </c>
      <c r="I152" s="5">
        <f>VLOOKUP($B152,'Raw data'!$A$3:$N$199, 11)</f>
        <v>47575.5</v>
      </c>
      <c r="J152" s="5">
        <f t="shared" si="15"/>
        <v>-2.4000000000014552</v>
      </c>
      <c r="K152" s="6">
        <f t="shared" si="16"/>
        <v>-5.0443588304684636E-5</v>
      </c>
      <c r="M152" s="5">
        <f>VLOOKUP($B152,'Raw data'!$A$3:$N$199, 14)</f>
        <v>47569.1</v>
      </c>
      <c r="N152" s="5">
        <f t="shared" si="17"/>
        <v>-8.8000000000029104</v>
      </c>
      <c r="O152" s="6">
        <f t="shared" si="18"/>
        <v>-1.8495982378379267E-4</v>
      </c>
    </row>
    <row r="153" spans="2:15" x14ac:dyDescent="0.2">
      <c r="B153" s="2" t="str">
        <f t="shared" si="12"/>
        <v>James City, VA</v>
      </c>
      <c r="C153" s="5">
        <f>VLOOKUP($B153,'Raw data'!$A$3:$N$199, 5)</f>
        <v>50739.6</v>
      </c>
      <c r="D153" s="5"/>
      <c r="E153" s="5">
        <f>VLOOKUP($B153,'Raw data'!$A$3:$N$199, 8)</f>
        <v>50379.199999999997</v>
      </c>
      <c r="F153" s="5">
        <f t="shared" si="13"/>
        <v>-360.40000000000146</v>
      </c>
      <c r="G153" s="6">
        <f t="shared" si="14"/>
        <v>-7.1029334090138962E-3</v>
      </c>
      <c r="I153" s="5">
        <f>VLOOKUP($B153,'Raw data'!$A$3:$N$199, 11)</f>
        <v>50264.4</v>
      </c>
      <c r="J153" s="5">
        <f t="shared" si="15"/>
        <v>-475.19999999999709</v>
      </c>
      <c r="K153" s="6">
        <f t="shared" si="16"/>
        <v>-9.3654660265354295E-3</v>
      </c>
      <c r="M153" s="5">
        <f>VLOOKUP($B153,'Raw data'!$A$3:$N$199, 14)</f>
        <v>50757.3</v>
      </c>
      <c r="N153" s="5">
        <f t="shared" si="17"/>
        <v>17.700000000004366</v>
      </c>
      <c r="O153" s="6">
        <f t="shared" si="18"/>
        <v>3.4883995932179928E-4</v>
      </c>
    </row>
    <row r="154" spans="2:15" x14ac:dyDescent="0.2">
      <c r="B154" s="2" t="str">
        <f t="shared" si="12"/>
        <v>King And Queen, VA</v>
      </c>
      <c r="C154" s="5">
        <f>VLOOKUP($B154,'Raw data'!$A$3:$N$199, 5)</f>
        <v>18702.2</v>
      </c>
      <c r="D154" s="5"/>
      <c r="E154" s="5">
        <f>VLOOKUP($B154,'Raw data'!$A$3:$N$199, 8)</f>
        <v>18734.099999999999</v>
      </c>
      <c r="F154" s="5">
        <f t="shared" si="13"/>
        <v>31.899999999997817</v>
      </c>
      <c r="G154" s="6">
        <f t="shared" si="14"/>
        <v>1.7056816845075881E-3</v>
      </c>
      <c r="I154" s="5">
        <f>VLOOKUP($B154,'Raw data'!$A$3:$N$199, 11)</f>
        <v>18707.2</v>
      </c>
      <c r="J154" s="5">
        <f t="shared" si="15"/>
        <v>5</v>
      </c>
      <c r="K154" s="6">
        <f t="shared" si="16"/>
        <v>2.6734822641186597E-4</v>
      </c>
      <c r="M154" s="5">
        <f>VLOOKUP($B154,'Raw data'!$A$3:$N$199, 14)</f>
        <v>18595.2</v>
      </c>
      <c r="N154" s="5">
        <f t="shared" si="17"/>
        <v>-107</v>
      </c>
      <c r="O154" s="6">
        <f t="shared" si="18"/>
        <v>-5.721252045213932E-3</v>
      </c>
    </row>
    <row r="155" spans="2:15" x14ac:dyDescent="0.2">
      <c r="B155" s="2" t="str">
        <f t="shared" si="12"/>
        <v>King George, VA</v>
      </c>
      <c r="C155" s="5">
        <f>VLOOKUP($B155,'Raw data'!$A$3:$N$199, 5)</f>
        <v>65652.800000000003</v>
      </c>
      <c r="D155" s="5"/>
      <c r="E155" s="5">
        <f>VLOOKUP($B155,'Raw data'!$A$3:$N$199, 8)</f>
        <v>66103</v>
      </c>
      <c r="F155" s="5">
        <f t="shared" si="13"/>
        <v>450.19999999999709</v>
      </c>
      <c r="G155" s="6">
        <f t="shared" si="14"/>
        <v>6.8572855993955639E-3</v>
      </c>
      <c r="I155" s="5">
        <f>VLOOKUP($B155,'Raw data'!$A$3:$N$199, 11)</f>
        <v>65311.8</v>
      </c>
      <c r="J155" s="5">
        <f t="shared" si="15"/>
        <v>-341</v>
      </c>
      <c r="K155" s="6">
        <f t="shared" si="16"/>
        <v>-5.1939902030073357E-3</v>
      </c>
      <c r="M155" s="5">
        <f>VLOOKUP($B155,'Raw data'!$A$3:$N$199, 14)</f>
        <v>65314.8</v>
      </c>
      <c r="N155" s="5">
        <f t="shared" si="17"/>
        <v>-338</v>
      </c>
      <c r="O155" s="6">
        <f t="shared" si="18"/>
        <v>-5.1482952745351297E-3</v>
      </c>
    </row>
    <row r="156" spans="2:15" x14ac:dyDescent="0.2">
      <c r="B156" s="2" t="str">
        <f t="shared" si="12"/>
        <v>King William, VA</v>
      </c>
      <c r="C156" s="5">
        <f>VLOOKUP($B156,'Raw data'!$A$3:$N$199, 5)</f>
        <v>92081.1</v>
      </c>
      <c r="D156" s="5"/>
      <c r="E156" s="5">
        <f>VLOOKUP($B156,'Raw data'!$A$3:$N$199, 8)</f>
        <v>92507.199999999997</v>
      </c>
      <c r="F156" s="5">
        <f t="shared" si="13"/>
        <v>426.09999999999127</v>
      </c>
      <c r="G156" s="6">
        <f t="shared" si="14"/>
        <v>4.6274425479277638E-3</v>
      </c>
      <c r="I156" s="5">
        <f>VLOOKUP($B156,'Raw data'!$A$3:$N$199, 11)</f>
        <v>92076.800000000003</v>
      </c>
      <c r="J156" s="5">
        <f t="shared" si="15"/>
        <v>-4.3000000000029104</v>
      </c>
      <c r="K156" s="6">
        <f t="shared" si="16"/>
        <v>-4.6697965163349589E-5</v>
      </c>
      <c r="M156" s="5">
        <f>VLOOKUP($B156,'Raw data'!$A$3:$N$199, 14)</f>
        <v>91866</v>
      </c>
      <c r="N156" s="5">
        <f t="shared" si="17"/>
        <v>-215.10000000000582</v>
      </c>
      <c r="O156" s="6">
        <f t="shared" si="18"/>
        <v>-2.335984257355807E-3</v>
      </c>
    </row>
    <row r="157" spans="2:15" x14ac:dyDescent="0.2">
      <c r="B157" s="2" t="str">
        <f t="shared" si="12"/>
        <v>Lancaster, VA</v>
      </c>
      <c r="C157" s="5">
        <f>VLOOKUP($B157,'Raw data'!$A$3:$N$199, 5)</f>
        <v>45388</v>
      </c>
      <c r="D157" s="5"/>
      <c r="E157" s="5">
        <f>VLOOKUP($B157,'Raw data'!$A$3:$N$199, 8)</f>
        <v>45387.9</v>
      </c>
      <c r="F157" s="5">
        <f t="shared" si="13"/>
        <v>-9.9999999998544808E-2</v>
      </c>
      <c r="G157" s="6">
        <f t="shared" si="14"/>
        <v>-2.2032255221323874E-6</v>
      </c>
      <c r="I157" s="5">
        <f>VLOOKUP($B157,'Raw data'!$A$3:$N$199, 11)</f>
        <v>45386</v>
      </c>
      <c r="J157" s="5">
        <f t="shared" si="15"/>
        <v>-2</v>
      </c>
      <c r="K157" s="6">
        <f t="shared" si="16"/>
        <v>-4.4064510443288972E-5</v>
      </c>
      <c r="M157" s="5">
        <f>VLOOKUP($B157,'Raw data'!$A$3:$N$199, 14)</f>
        <v>45386.6</v>
      </c>
      <c r="N157" s="5">
        <f t="shared" si="17"/>
        <v>-1.4000000000014552</v>
      </c>
      <c r="O157" s="6">
        <f t="shared" si="18"/>
        <v>-3.0845157310334342E-5</v>
      </c>
    </row>
    <row r="158" spans="2:15" x14ac:dyDescent="0.2">
      <c r="B158" s="2" t="str">
        <f t="shared" si="12"/>
        <v>Lexington City, VA</v>
      </c>
      <c r="C158" s="5">
        <f>VLOOKUP($B158,'Raw data'!$A$3:$N$199, 5)</f>
        <v>2370.4</v>
      </c>
      <c r="D158" s="5"/>
      <c r="E158" s="5">
        <f>VLOOKUP($B158,'Raw data'!$A$3:$N$199, 8)</f>
        <v>2270</v>
      </c>
      <c r="F158" s="5">
        <f t="shared" si="13"/>
        <v>-100.40000000000009</v>
      </c>
      <c r="G158" s="6">
        <f t="shared" si="14"/>
        <v>-4.2355720553493119E-2</v>
      </c>
      <c r="I158" s="5">
        <f>VLOOKUP($B158,'Raw data'!$A$3:$N$199, 11)</f>
        <v>2270</v>
      </c>
      <c r="J158" s="5">
        <f t="shared" si="15"/>
        <v>-100.40000000000009</v>
      </c>
      <c r="K158" s="6">
        <f t="shared" si="16"/>
        <v>-4.2355720553493119E-2</v>
      </c>
      <c r="M158" s="5">
        <f>VLOOKUP($B158,'Raw data'!$A$3:$N$199, 14)</f>
        <v>2270</v>
      </c>
      <c r="N158" s="5">
        <f t="shared" si="17"/>
        <v>-100.40000000000009</v>
      </c>
      <c r="O158" s="6">
        <f t="shared" si="18"/>
        <v>-4.2355720553493119E-2</v>
      </c>
    </row>
    <row r="159" spans="2:15" x14ac:dyDescent="0.2">
      <c r="B159" s="2" t="str">
        <f t="shared" si="12"/>
        <v>Loudoun, VA</v>
      </c>
      <c r="C159" s="5">
        <f>VLOOKUP($B159,'Raw data'!$A$3:$N$199, 5)</f>
        <v>169301.8</v>
      </c>
      <c r="D159" s="5"/>
      <c r="E159" s="5">
        <f>VLOOKUP($B159,'Raw data'!$A$3:$N$199, 8)</f>
        <v>170147.9</v>
      </c>
      <c r="F159" s="5">
        <f t="shared" si="13"/>
        <v>846.10000000000582</v>
      </c>
      <c r="G159" s="6">
        <f t="shared" si="14"/>
        <v>4.9975841957971261E-3</v>
      </c>
      <c r="I159" s="5">
        <f>VLOOKUP($B159,'Raw data'!$A$3:$N$199, 11)</f>
        <v>165814.70000000001</v>
      </c>
      <c r="J159" s="5">
        <f t="shared" si="15"/>
        <v>-3487.0999999999767</v>
      </c>
      <c r="K159" s="6">
        <f t="shared" si="16"/>
        <v>-2.0596945809199765E-2</v>
      </c>
      <c r="M159" s="5">
        <f>VLOOKUP($B159,'Raw data'!$A$3:$N$199, 14)</f>
        <v>163469.9</v>
      </c>
      <c r="N159" s="5">
        <f t="shared" si="17"/>
        <v>-5831.8999999999942</v>
      </c>
      <c r="O159" s="6">
        <f t="shared" si="18"/>
        <v>-3.4446769024310403E-2</v>
      </c>
    </row>
    <row r="160" spans="2:15" x14ac:dyDescent="0.2">
      <c r="B160" s="2" t="str">
        <f t="shared" si="12"/>
        <v>Louisa, VA</v>
      </c>
      <c r="C160" s="5">
        <f>VLOOKUP($B160,'Raw data'!$A$3:$N$199, 5)</f>
        <v>66923.7</v>
      </c>
      <c r="D160" s="5"/>
      <c r="E160" s="5">
        <f>VLOOKUP($B160,'Raw data'!$A$3:$N$199, 8)</f>
        <v>66994.5</v>
      </c>
      <c r="F160" s="5">
        <f t="shared" si="13"/>
        <v>70.80000000000291</v>
      </c>
      <c r="G160" s="6">
        <f t="shared" si="14"/>
        <v>1.0579211848717705E-3</v>
      </c>
      <c r="I160" s="5">
        <f>VLOOKUP($B160,'Raw data'!$A$3:$N$199, 11)</f>
        <v>66771.899999999994</v>
      </c>
      <c r="J160" s="5">
        <f t="shared" si="15"/>
        <v>-151.80000000000291</v>
      </c>
      <c r="K160" s="6">
        <f t="shared" si="16"/>
        <v>-2.2682547438351874E-3</v>
      </c>
      <c r="M160" s="5">
        <f>VLOOKUP($B160,'Raw data'!$A$3:$N$199, 14)</f>
        <v>67047.100000000006</v>
      </c>
      <c r="N160" s="5">
        <f t="shared" si="17"/>
        <v>123.40000000000873</v>
      </c>
      <c r="O160" s="6">
        <f t="shared" si="18"/>
        <v>1.8438908787172367E-3</v>
      </c>
    </row>
    <row r="161" spans="2:15" x14ac:dyDescent="0.2">
      <c r="B161" s="2" t="str">
        <f t="shared" si="12"/>
        <v>Lynchburg City, VA</v>
      </c>
      <c r="C161" s="5">
        <f>VLOOKUP($B161,'Raw data'!$A$3:$N$199, 5)</f>
        <v>42107</v>
      </c>
      <c r="D161" s="5"/>
      <c r="E161" s="5">
        <f>VLOOKUP($B161,'Raw data'!$A$3:$N$199, 8)</f>
        <v>42045.3</v>
      </c>
      <c r="F161" s="5">
        <f t="shared" si="13"/>
        <v>-61.69999999999709</v>
      </c>
      <c r="G161" s="6">
        <f t="shared" si="14"/>
        <v>-1.4653145557745051E-3</v>
      </c>
      <c r="I161" s="5">
        <f>VLOOKUP($B161,'Raw data'!$A$3:$N$199, 11)</f>
        <v>41987.7</v>
      </c>
      <c r="J161" s="5">
        <f t="shared" si="15"/>
        <v>-119.30000000000291</v>
      </c>
      <c r="K161" s="6">
        <f t="shared" si="16"/>
        <v>-2.8332581281022848E-3</v>
      </c>
      <c r="M161" s="5">
        <f>VLOOKUP($B161,'Raw data'!$A$3:$N$199, 14)</f>
        <v>42090.3</v>
      </c>
      <c r="N161" s="5">
        <f t="shared" si="17"/>
        <v>-16.69999999999709</v>
      </c>
      <c r="O161" s="6">
        <f t="shared" si="18"/>
        <v>-3.9660863989353525E-4</v>
      </c>
    </row>
    <row r="162" spans="2:15" x14ac:dyDescent="0.2">
      <c r="B162" s="2" t="str">
        <f t="shared" si="12"/>
        <v>Madison, VA</v>
      </c>
      <c r="C162" s="5">
        <f>VLOOKUP($B162,'Raw data'!$A$3:$N$199, 5)</f>
        <v>106633.1</v>
      </c>
      <c r="D162" s="5"/>
      <c r="E162" s="5">
        <f>VLOOKUP($B162,'Raw data'!$A$3:$N$199, 8)</f>
        <v>106621</v>
      </c>
      <c r="F162" s="5">
        <f t="shared" si="13"/>
        <v>-12.100000000005821</v>
      </c>
      <c r="G162" s="6">
        <f t="shared" si="14"/>
        <v>-1.1347320860038599E-4</v>
      </c>
      <c r="I162" s="5">
        <f>VLOOKUP($B162,'Raw data'!$A$3:$N$199, 11)</f>
        <v>106638.39999999999</v>
      </c>
      <c r="J162" s="5">
        <f t="shared" si="15"/>
        <v>5.2999999999883585</v>
      </c>
      <c r="K162" s="6">
        <f t="shared" si="16"/>
        <v>4.9703140957060784E-5</v>
      </c>
      <c r="M162" s="5">
        <f>VLOOKUP($B162,'Raw data'!$A$3:$N$199, 14)</f>
        <v>106652.2</v>
      </c>
      <c r="N162" s="5">
        <f t="shared" si="17"/>
        <v>19.099999999991269</v>
      </c>
      <c r="O162" s="6">
        <f t="shared" si="18"/>
        <v>1.7911886646820985E-4</v>
      </c>
    </row>
    <row r="163" spans="2:15" x14ac:dyDescent="0.2">
      <c r="B163" s="2" t="str">
        <f t="shared" si="12"/>
        <v>Manassas City, VA</v>
      </c>
      <c r="C163" s="5">
        <f>VLOOKUP($B163,'Raw data'!$A$3:$N$199, 5)</f>
        <v>6615.7</v>
      </c>
      <c r="D163" s="5"/>
      <c r="E163" s="5">
        <f>VLOOKUP($B163,'Raw data'!$A$3:$N$199, 8)</f>
        <v>6452.1</v>
      </c>
      <c r="F163" s="5">
        <f t="shared" si="13"/>
        <v>-163.59999999999945</v>
      </c>
      <c r="G163" s="6">
        <f t="shared" si="14"/>
        <v>-2.472905361488572E-2</v>
      </c>
      <c r="I163" s="5">
        <f>VLOOKUP($B163,'Raw data'!$A$3:$N$199, 11)</f>
        <v>6446.5</v>
      </c>
      <c r="J163" s="5">
        <f t="shared" si="15"/>
        <v>-169.19999999999982</v>
      </c>
      <c r="K163" s="6">
        <f t="shared" si="16"/>
        <v>-2.5575524887766952E-2</v>
      </c>
      <c r="M163" s="5">
        <f>VLOOKUP($B163,'Raw data'!$A$3:$N$199, 14)</f>
        <v>6454.4</v>
      </c>
      <c r="N163" s="5">
        <f t="shared" si="17"/>
        <v>-161.30000000000018</v>
      </c>
      <c r="O163" s="6">
        <f t="shared" si="18"/>
        <v>-2.4381395770666777E-2</v>
      </c>
    </row>
    <row r="164" spans="2:15" x14ac:dyDescent="0.2">
      <c r="B164" s="2" t="str">
        <f t="shared" si="12"/>
        <v>Manassas Park City, VA</v>
      </c>
      <c r="C164" s="5">
        <f>VLOOKUP($B164,'Raw data'!$A$3:$N$199, 5)</f>
        <v>1243.0999999999999</v>
      </c>
      <c r="D164" s="5"/>
      <c r="E164" s="5">
        <f>VLOOKUP($B164,'Raw data'!$A$3:$N$199, 8)</f>
        <v>1213.5</v>
      </c>
      <c r="F164" s="5">
        <f t="shared" si="13"/>
        <v>-29.599999999999909</v>
      </c>
      <c r="G164" s="6">
        <f t="shared" si="14"/>
        <v>-2.3811439144075224E-2</v>
      </c>
      <c r="I164" s="5">
        <f>VLOOKUP($B164,'Raw data'!$A$3:$N$199, 11)</f>
        <v>1213.3</v>
      </c>
      <c r="J164" s="5">
        <f t="shared" si="15"/>
        <v>-29.799999999999955</v>
      </c>
      <c r="K164" s="6">
        <f t="shared" si="16"/>
        <v>-2.3972327246400093E-2</v>
      </c>
      <c r="M164" s="5">
        <f>VLOOKUP($B164,'Raw data'!$A$3:$N$199, 14)</f>
        <v>1213.5</v>
      </c>
      <c r="N164" s="5">
        <f t="shared" si="17"/>
        <v>-29.599999999999909</v>
      </c>
      <c r="O164" s="6">
        <f t="shared" si="18"/>
        <v>-2.3811439144075224E-2</v>
      </c>
    </row>
    <row r="165" spans="2:15" x14ac:dyDescent="0.2">
      <c r="B165" s="2" t="str">
        <f t="shared" si="12"/>
        <v>Mathews, VA</v>
      </c>
      <c r="C165" s="5">
        <f>VLOOKUP($B165,'Raw data'!$A$3:$N$199, 5)</f>
        <v>56913.599999999999</v>
      </c>
      <c r="D165" s="5"/>
      <c r="E165" s="5">
        <f>VLOOKUP($B165,'Raw data'!$A$3:$N$199, 8)</f>
        <v>56913.5</v>
      </c>
      <c r="F165" s="5">
        <f t="shared" si="13"/>
        <v>-9.9999999998544808E-2</v>
      </c>
      <c r="G165" s="6">
        <f t="shared" si="14"/>
        <v>-1.7570492816926853E-6</v>
      </c>
      <c r="I165" s="5">
        <f>VLOOKUP($B165,'Raw data'!$A$3:$N$199, 11)</f>
        <v>56913.7</v>
      </c>
      <c r="J165" s="5">
        <f t="shared" si="15"/>
        <v>9.9999999998544808E-2</v>
      </c>
      <c r="K165" s="6">
        <f t="shared" si="16"/>
        <v>1.7570492816926853E-6</v>
      </c>
      <c r="M165" s="5">
        <f>VLOOKUP($B165,'Raw data'!$A$3:$N$199, 14)</f>
        <v>56913.7</v>
      </c>
      <c r="N165" s="5">
        <f t="shared" si="17"/>
        <v>9.9999999998544808E-2</v>
      </c>
      <c r="O165" s="6">
        <f t="shared" si="18"/>
        <v>1.7570492816926853E-6</v>
      </c>
    </row>
    <row r="166" spans="2:15" x14ac:dyDescent="0.2">
      <c r="B166" s="2" t="str">
        <f t="shared" si="12"/>
        <v>Middlesex, VA</v>
      </c>
      <c r="C166" s="5">
        <f>VLOOKUP($B166,'Raw data'!$A$3:$N$199, 5)</f>
        <v>69758.2</v>
      </c>
      <c r="D166" s="5"/>
      <c r="E166" s="5">
        <f>VLOOKUP($B166,'Raw data'!$A$3:$N$199, 8)</f>
        <v>69835</v>
      </c>
      <c r="F166" s="5">
        <f t="shared" si="13"/>
        <v>76.80000000000291</v>
      </c>
      <c r="G166" s="6">
        <f t="shared" si="14"/>
        <v>1.100945838625465E-3</v>
      </c>
      <c r="I166" s="5">
        <f>VLOOKUP($B166,'Raw data'!$A$3:$N$199, 11)</f>
        <v>69697.600000000006</v>
      </c>
      <c r="J166" s="5">
        <f t="shared" si="15"/>
        <v>-60.599999999991269</v>
      </c>
      <c r="K166" s="6">
        <f t="shared" si="16"/>
        <v>-8.6871507579024793E-4</v>
      </c>
      <c r="M166" s="5">
        <f>VLOOKUP($B166,'Raw data'!$A$3:$N$199, 14)</f>
        <v>69636.399999999994</v>
      </c>
      <c r="N166" s="5">
        <f t="shared" si="17"/>
        <v>-121.80000000000291</v>
      </c>
      <c r="O166" s="6">
        <f t="shared" si="18"/>
        <v>-1.746031290945049E-3</v>
      </c>
    </row>
    <row r="167" spans="2:15" x14ac:dyDescent="0.2">
      <c r="B167" s="2" t="str">
        <f t="shared" si="12"/>
        <v>Montgomery, VA</v>
      </c>
      <c r="C167" s="5">
        <f>VLOOKUP($B167,'Raw data'!$A$3:$N$199, 5)</f>
        <v>1460.9</v>
      </c>
      <c r="D167" s="5"/>
      <c r="E167" s="5">
        <f>VLOOKUP($B167,'Raw data'!$A$3:$N$199, 8)</f>
        <v>1461.9</v>
      </c>
      <c r="F167" s="5">
        <f t="shared" si="13"/>
        <v>1</v>
      </c>
      <c r="G167" s="6">
        <f t="shared" si="14"/>
        <v>6.8450954890820722E-4</v>
      </c>
      <c r="I167" s="5">
        <f>VLOOKUP($B167,'Raw data'!$A$3:$N$199, 11)</f>
        <v>1461.1</v>
      </c>
      <c r="J167" s="5">
        <f t="shared" si="15"/>
        <v>0.1999999999998181</v>
      </c>
      <c r="K167" s="6">
        <f t="shared" si="16"/>
        <v>1.3690190978151692E-4</v>
      </c>
      <c r="M167" s="5">
        <f>VLOOKUP($B167,'Raw data'!$A$3:$N$199, 14)</f>
        <v>1459.3</v>
      </c>
      <c r="N167" s="5">
        <f t="shared" si="17"/>
        <v>-1.6000000000001364</v>
      </c>
      <c r="O167" s="6">
        <f t="shared" si="18"/>
        <v>-1.095215278253225E-3</v>
      </c>
    </row>
    <row r="168" spans="2:15" x14ac:dyDescent="0.2">
      <c r="B168" s="2" t="str">
        <f t="shared" si="12"/>
        <v>Nelson, VA</v>
      </c>
      <c r="C168" s="5">
        <f>VLOOKUP($B168,'Raw data'!$A$3:$N$199, 5)</f>
        <v>89468</v>
      </c>
      <c r="D168" s="5"/>
      <c r="E168" s="5">
        <f>VLOOKUP($B168,'Raw data'!$A$3:$N$199, 8)</f>
        <v>89505.3</v>
      </c>
      <c r="F168" s="5">
        <f t="shared" si="13"/>
        <v>37.30000000000291</v>
      </c>
      <c r="G168" s="6">
        <f t="shared" si="14"/>
        <v>4.1690883891450472E-4</v>
      </c>
      <c r="I168" s="5">
        <f>VLOOKUP($B168,'Raw data'!$A$3:$N$199, 11)</f>
        <v>89459.7</v>
      </c>
      <c r="J168" s="5">
        <f t="shared" si="15"/>
        <v>-8.3000000000029104</v>
      </c>
      <c r="K168" s="6">
        <f t="shared" si="16"/>
        <v>-9.2770599544003563E-5</v>
      </c>
      <c r="M168" s="5">
        <f>VLOOKUP($B168,'Raw data'!$A$3:$N$199, 14)</f>
        <v>89511.3</v>
      </c>
      <c r="N168" s="5">
        <f t="shared" si="17"/>
        <v>43.30000000000291</v>
      </c>
      <c r="O168" s="6">
        <f t="shared" si="18"/>
        <v>4.8397192292219465E-4</v>
      </c>
    </row>
    <row r="169" spans="2:15" x14ac:dyDescent="0.2">
      <c r="B169" s="2" t="str">
        <f t="shared" si="12"/>
        <v>New Kent, VA</v>
      </c>
      <c r="C169" s="5">
        <f>VLOOKUP($B169,'Raw data'!$A$3:$N$199, 5)</f>
        <v>40105.699999999997</v>
      </c>
      <c r="D169" s="5"/>
      <c r="E169" s="5">
        <f>VLOOKUP($B169,'Raw data'!$A$3:$N$199, 8)</f>
        <v>40121.9</v>
      </c>
      <c r="F169" s="5">
        <f t="shared" si="13"/>
        <v>16.200000000004366</v>
      </c>
      <c r="G169" s="6">
        <f t="shared" si="14"/>
        <v>4.0393260808324919E-4</v>
      </c>
      <c r="I169" s="5">
        <f>VLOOKUP($B169,'Raw data'!$A$3:$N$199, 11)</f>
        <v>39921.699999999997</v>
      </c>
      <c r="J169" s="5">
        <f t="shared" si="15"/>
        <v>-184</v>
      </c>
      <c r="K169" s="6">
        <f t="shared" si="16"/>
        <v>-4.587876536252952E-3</v>
      </c>
      <c r="M169" s="5">
        <f>VLOOKUP($B169,'Raw data'!$A$3:$N$199, 14)</f>
        <v>39997.199999999997</v>
      </c>
      <c r="N169" s="5">
        <f t="shared" si="17"/>
        <v>-108.5</v>
      </c>
      <c r="O169" s="6">
        <f t="shared" si="18"/>
        <v>-2.7053511096926373E-3</v>
      </c>
    </row>
    <row r="170" spans="2:15" x14ac:dyDescent="0.2">
      <c r="B170" s="2" t="str">
        <f t="shared" ref="B170:B202" si="19">B70</f>
        <v>Newport News City, VA</v>
      </c>
      <c r="C170" s="5">
        <f>VLOOKUP($B170,'Raw data'!$A$3:$N$199, 5)</f>
        <v>90366.9</v>
      </c>
      <c r="D170" s="5"/>
      <c r="E170" s="5">
        <f>VLOOKUP($B170,'Raw data'!$A$3:$N$199, 8)</f>
        <v>90124.800000000003</v>
      </c>
      <c r="F170" s="5">
        <f t="shared" si="13"/>
        <v>-242.09999999999127</v>
      </c>
      <c r="G170" s="6">
        <f t="shared" si="14"/>
        <v>-2.6790782908342687E-3</v>
      </c>
      <c r="I170" s="5">
        <f>VLOOKUP($B170,'Raw data'!$A$3:$N$199, 11)</f>
        <v>90130.3</v>
      </c>
      <c r="J170" s="5">
        <f t="shared" si="15"/>
        <v>-236.59999999999127</v>
      </c>
      <c r="K170" s="6">
        <f t="shared" si="16"/>
        <v>-2.6182152978578583E-3</v>
      </c>
      <c r="M170" s="5">
        <f>VLOOKUP($B170,'Raw data'!$A$3:$N$199, 14)</f>
        <v>90099</v>
      </c>
      <c r="N170" s="5">
        <f t="shared" si="17"/>
        <v>-267.89999999999418</v>
      </c>
      <c r="O170" s="6">
        <f t="shared" si="18"/>
        <v>-2.9645810578872818E-3</v>
      </c>
    </row>
    <row r="171" spans="2:15" x14ac:dyDescent="0.2">
      <c r="B171" s="2" t="str">
        <f t="shared" si="19"/>
        <v>Norfolk City, VA</v>
      </c>
      <c r="C171" s="5">
        <f>VLOOKUP($B171,'Raw data'!$A$3:$N$199, 5)</f>
        <v>190769.1</v>
      </c>
      <c r="D171" s="5"/>
      <c r="E171" s="5">
        <f>VLOOKUP($B171,'Raw data'!$A$3:$N$199, 8)</f>
        <v>190436.1</v>
      </c>
      <c r="F171" s="5">
        <f t="shared" si="13"/>
        <v>-333</v>
      </c>
      <c r="G171" s="6">
        <f t="shared" si="14"/>
        <v>-1.7455657126861739E-3</v>
      </c>
      <c r="I171" s="5">
        <f>VLOOKUP($B171,'Raw data'!$A$3:$N$199, 11)</f>
        <v>190435.9</v>
      </c>
      <c r="J171" s="5">
        <f t="shared" si="15"/>
        <v>-333.20000000001164</v>
      </c>
      <c r="K171" s="6">
        <f t="shared" si="16"/>
        <v>-1.7466141005016622E-3</v>
      </c>
      <c r="M171" s="5">
        <f>VLOOKUP($B171,'Raw data'!$A$3:$N$199, 14)</f>
        <v>190439</v>
      </c>
      <c r="N171" s="5">
        <f t="shared" si="17"/>
        <v>-330.10000000000582</v>
      </c>
      <c r="O171" s="6">
        <f t="shared" si="18"/>
        <v>-1.7303640893625112E-3</v>
      </c>
    </row>
    <row r="172" spans="2:15" x14ac:dyDescent="0.2">
      <c r="B172" s="2" t="str">
        <f t="shared" si="19"/>
        <v>Northampton, VA</v>
      </c>
      <c r="C172" s="5">
        <f>VLOOKUP($B172,'Raw data'!$A$3:$N$199, 5)</f>
        <v>47888.4</v>
      </c>
      <c r="D172" s="5"/>
      <c r="E172" s="5">
        <f>VLOOKUP($B172,'Raw data'!$A$3:$N$199, 8)</f>
        <v>47885.1</v>
      </c>
      <c r="F172" s="5">
        <f t="shared" ref="F172:F202" si="20">E172-$C172</f>
        <v>-3.3000000000029104</v>
      </c>
      <c r="G172" s="6">
        <f t="shared" ref="G172:G202" si="21">F172/$C172</f>
        <v>-6.8910216252848503E-5</v>
      </c>
      <c r="I172" s="5">
        <f>VLOOKUP($B172,'Raw data'!$A$3:$N$199, 11)</f>
        <v>47890.2</v>
      </c>
      <c r="J172" s="5">
        <f t="shared" ref="J172:J202" si="22">I172-$C172</f>
        <v>1.7999999999956344</v>
      </c>
      <c r="K172" s="6">
        <f t="shared" ref="K172:K202" si="23">J172/$C172</f>
        <v>3.7587390683247598E-5</v>
      </c>
      <c r="M172" s="5">
        <f>VLOOKUP($B172,'Raw data'!$A$3:$N$199, 14)</f>
        <v>47892.6</v>
      </c>
      <c r="N172" s="5">
        <f t="shared" ref="N172:N202" si="24">M172-$C172</f>
        <v>4.1999999999970896</v>
      </c>
      <c r="O172" s="6">
        <f t="shared" ref="O172:O202" si="25">N172/$C172</f>
        <v>8.7703911594396334E-5</v>
      </c>
    </row>
    <row r="173" spans="2:15" x14ac:dyDescent="0.2">
      <c r="B173" s="2" t="str">
        <f t="shared" si="19"/>
        <v>Northumberland, VA</v>
      </c>
      <c r="C173" s="5">
        <f>VLOOKUP($B173,'Raw data'!$A$3:$N$199, 5)</f>
        <v>72295.8</v>
      </c>
      <c r="D173" s="5"/>
      <c r="E173" s="5">
        <f>VLOOKUP($B173,'Raw data'!$A$3:$N$199, 8)</f>
        <v>72287.7</v>
      </c>
      <c r="F173" s="5">
        <f t="shared" si="20"/>
        <v>-8.1000000000058208</v>
      </c>
      <c r="G173" s="6">
        <f t="shared" si="21"/>
        <v>-1.1203970355132415E-4</v>
      </c>
      <c r="I173" s="5">
        <f>VLOOKUP($B173,'Raw data'!$A$3:$N$199, 11)</f>
        <v>72296.800000000003</v>
      </c>
      <c r="J173" s="5">
        <f t="shared" si="22"/>
        <v>1</v>
      </c>
      <c r="K173" s="6">
        <f t="shared" si="23"/>
        <v>1.3832062166820202E-5</v>
      </c>
      <c r="M173" s="5">
        <f>VLOOKUP($B173,'Raw data'!$A$3:$N$199, 14)</f>
        <v>72292.2</v>
      </c>
      <c r="N173" s="5">
        <f t="shared" si="24"/>
        <v>-3.6000000000058208</v>
      </c>
      <c r="O173" s="6">
        <f t="shared" si="25"/>
        <v>-4.9795423800633239E-5</v>
      </c>
    </row>
    <row r="174" spans="2:15" x14ac:dyDescent="0.2">
      <c r="B174" s="2" t="str">
        <f t="shared" si="19"/>
        <v>Nottoway, VA</v>
      </c>
      <c r="C174" s="5">
        <f>VLOOKUP($B174,'Raw data'!$A$3:$N$199, 5)</f>
        <v>18156.2</v>
      </c>
      <c r="D174" s="5"/>
      <c r="E174" s="5">
        <f>VLOOKUP($B174,'Raw data'!$A$3:$N$199, 8)</f>
        <v>18145.099999999999</v>
      </c>
      <c r="F174" s="5">
        <f t="shared" si="20"/>
        <v>-11.100000000002183</v>
      </c>
      <c r="G174" s="6">
        <f t="shared" si="21"/>
        <v>-6.1136140822430803E-4</v>
      </c>
      <c r="I174" s="5">
        <f>VLOOKUP($B174,'Raw data'!$A$3:$N$199, 11)</f>
        <v>18145.900000000001</v>
      </c>
      <c r="J174" s="5">
        <f t="shared" si="22"/>
        <v>-10.299999999999272</v>
      </c>
      <c r="K174" s="6">
        <f t="shared" si="23"/>
        <v>-5.6729932474853064E-4</v>
      </c>
      <c r="M174" s="5">
        <f>VLOOKUP($B174,'Raw data'!$A$3:$N$199, 14)</f>
        <v>18181.599999999999</v>
      </c>
      <c r="N174" s="5">
        <f t="shared" si="24"/>
        <v>25.399999999997817</v>
      </c>
      <c r="O174" s="6">
        <f t="shared" si="25"/>
        <v>1.398971150350724E-3</v>
      </c>
    </row>
    <row r="175" spans="2:15" x14ac:dyDescent="0.2">
      <c r="B175" s="2" t="str">
        <f t="shared" si="19"/>
        <v>Orange, VA</v>
      </c>
      <c r="C175" s="5">
        <f>VLOOKUP($B175,'Raw data'!$A$3:$N$199, 5)</f>
        <v>86063.2</v>
      </c>
      <c r="D175" s="5"/>
      <c r="E175" s="5">
        <f>VLOOKUP($B175,'Raw data'!$A$3:$N$199, 8)</f>
        <v>86036.9</v>
      </c>
      <c r="F175" s="5">
        <f t="shared" si="20"/>
        <v>-26.30000000000291</v>
      </c>
      <c r="G175" s="6">
        <f t="shared" si="21"/>
        <v>-3.0558938082714694E-4</v>
      </c>
      <c r="I175" s="5">
        <f>VLOOKUP($B175,'Raw data'!$A$3:$N$199, 11)</f>
        <v>85967.8</v>
      </c>
      <c r="J175" s="5">
        <f t="shared" si="22"/>
        <v>-95.399999999994179</v>
      </c>
      <c r="K175" s="6">
        <f t="shared" si="23"/>
        <v>-1.1084877160039853E-3</v>
      </c>
      <c r="M175" s="5">
        <f>VLOOKUP($B175,'Raw data'!$A$3:$N$199, 14)</f>
        <v>86060.2</v>
      </c>
      <c r="N175" s="5">
        <f t="shared" si="24"/>
        <v>-3</v>
      </c>
      <c r="O175" s="6">
        <f t="shared" si="25"/>
        <v>-3.485810427685701E-5</v>
      </c>
    </row>
    <row r="176" spans="2:15" x14ac:dyDescent="0.2">
      <c r="B176" s="2" t="str">
        <f t="shared" si="19"/>
        <v>Page, VA</v>
      </c>
      <c r="C176" s="5">
        <f>VLOOKUP($B176,'Raw data'!$A$3:$N$199, 5)</f>
        <v>120130.3</v>
      </c>
      <c r="D176" s="5"/>
      <c r="E176" s="5">
        <f>VLOOKUP($B176,'Raw data'!$A$3:$N$199, 8)</f>
        <v>120127.7</v>
      </c>
      <c r="F176" s="5">
        <f t="shared" si="20"/>
        <v>-2.6000000000058208</v>
      </c>
      <c r="G176" s="6">
        <f t="shared" si="21"/>
        <v>-2.1643165795855173E-5</v>
      </c>
      <c r="I176" s="5">
        <f>VLOOKUP($B176,'Raw data'!$A$3:$N$199, 11)</f>
        <v>120129.9</v>
      </c>
      <c r="J176" s="5">
        <f t="shared" si="22"/>
        <v>-0.40000000000873115</v>
      </c>
      <c r="K176" s="6">
        <f t="shared" si="23"/>
        <v>-3.329717814812176E-6</v>
      </c>
      <c r="M176" s="5">
        <f>VLOOKUP($B176,'Raw data'!$A$3:$N$199, 14)</f>
        <v>120135.4</v>
      </c>
      <c r="N176" s="5">
        <f t="shared" si="24"/>
        <v>5.0999999999912689</v>
      </c>
      <c r="O176" s="6">
        <f t="shared" si="25"/>
        <v>4.2453902137855882E-5</v>
      </c>
    </row>
    <row r="177" spans="2:15" x14ac:dyDescent="0.2">
      <c r="B177" s="2" t="str">
        <f t="shared" si="19"/>
        <v>Petersburg City, VA</v>
      </c>
      <c r="C177" s="5">
        <f>VLOOKUP($B177,'Raw data'!$A$3:$N$199, 5)</f>
        <v>4882.8</v>
      </c>
      <c r="D177" s="5"/>
      <c r="E177" s="5">
        <f>VLOOKUP($B177,'Raw data'!$A$3:$N$199, 8)</f>
        <v>4883.2</v>
      </c>
      <c r="F177" s="5">
        <f t="shared" si="20"/>
        <v>0.3999999999996362</v>
      </c>
      <c r="G177" s="6">
        <f t="shared" si="21"/>
        <v>8.1920209715662359E-5</v>
      </c>
      <c r="I177" s="5">
        <f>VLOOKUP($B177,'Raw data'!$A$3:$N$199, 11)</f>
        <v>4882.7</v>
      </c>
      <c r="J177" s="5">
        <f t="shared" si="22"/>
        <v>-0.1000000000003638</v>
      </c>
      <c r="K177" s="6">
        <f t="shared" si="23"/>
        <v>-2.0480052429008723E-5</v>
      </c>
      <c r="M177" s="5">
        <f>VLOOKUP($B177,'Raw data'!$A$3:$N$199, 14)</f>
        <v>4882.7</v>
      </c>
      <c r="N177" s="5">
        <f t="shared" si="24"/>
        <v>-0.1000000000003638</v>
      </c>
      <c r="O177" s="6">
        <f t="shared" si="25"/>
        <v>-2.0480052429008723E-5</v>
      </c>
    </row>
    <row r="178" spans="2:15" x14ac:dyDescent="0.2">
      <c r="B178" s="2" t="str">
        <f t="shared" si="19"/>
        <v>Poquoson City, VA</v>
      </c>
      <c r="C178" s="5">
        <f>VLOOKUP($B178,'Raw data'!$A$3:$N$199, 5)</f>
        <v>21130.400000000001</v>
      </c>
      <c r="D178" s="5"/>
      <c r="E178" s="5">
        <f>VLOOKUP($B178,'Raw data'!$A$3:$N$199, 8)</f>
        <v>21040.7</v>
      </c>
      <c r="F178" s="5">
        <f t="shared" si="20"/>
        <v>-89.700000000000728</v>
      </c>
      <c r="G178" s="6">
        <f t="shared" si="21"/>
        <v>-4.2450687161625297E-3</v>
      </c>
      <c r="I178" s="5">
        <f>VLOOKUP($B178,'Raw data'!$A$3:$N$199, 11)</f>
        <v>21017.1</v>
      </c>
      <c r="J178" s="5">
        <f t="shared" si="22"/>
        <v>-113.30000000000291</v>
      </c>
      <c r="K178" s="6">
        <f t="shared" si="23"/>
        <v>-5.3619429826223313E-3</v>
      </c>
      <c r="M178" s="5">
        <f>VLOOKUP($B178,'Raw data'!$A$3:$N$199, 14)</f>
        <v>21047.9</v>
      </c>
      <c r="N178" s="5">
        <f t="shared" si="24"/>
        <v>-82.5</v>
      </c>
      <c r="O178" s="6">
        <f t="shared" si="25"/>
        <v>-3.9043274145307231E-3</v>
      </c>
    </row>
    <row r="179" spans="2:15" x14ac:dyDescent="0.2">
      <c r="B179" s="2" t="str">
        <f t="shared" si="19"/>
        <v>Portsmouth City, VA</v>
      </c>
      <c r="C179" s="5">
        <f>VLOOKUP($B179,'Raw data'!$A$3:$N$199, 5)</f>
        <v>27731</v>
      </c>
      <c r="D179" s="5"/>
      <c r="E179" s="5">
        <f>VLOOKUP($B179,'Raw data'!$A$3:$N$199, 8)</f>
        <v>27645</v>
      </c>
      <c r="F179" s="5">
        <f t="shared" si="20"/>
        <v>-86</v>
      </c>
      <c r="G179" s="6">
        <f t="shared" si="21"/>
        <v>-3.1012224586203165E-3</v>
      </c>
      <c r="I179" s="5">
        <f>VLOOKUP($B179,'Raw data'!$A$3:$N$199, 11)</f>
        <v>27644.5</v>
      </c>
      <c r="J179" s="5">
        <f t="shared" si="22"/>
        <v>-86.5</v>
      </c>
      <c r="K179" s="6">
        <f t="shared" si="23"/>
        <v>-3.1192528217518301E-3</v>
      </c>
      <c r="M179" s="5">
        <f>VLOOKUP($B179,'Raw data'!$A$3:$N$199, 14)</f>
        <v>27644.9</v>
      </c>
      <c r="N179" s="5">
        <f t="shared" si="24"/>
        <v>-86.099999999998545</v>
      </c>
      <c r="O179" s="6">
        <f t="shared" si="25"/>
        <v>-3.1048285312465667E-3</v>
      </c>
    </row>
    <row r="180" spans="2:15" x14ac:dyDescent="0.2">
      <c r="B180" s="2" t="str">
        <f t="shared" si="19"/>
        <v>Powhatan, VA</v>
      </c>
      <c r="C180" s="5">
        <f>VLOOKUP($B180,'Raw data'!$A$3:$N$199, 5)</f>
        <v>35728.9</v>
      </c>
      <c r="D180" s="5"/>
      <c r="E180" s="5">
        <f>VLOOKUP($B180,'Raw data'!$A$3:$N$199, 8)</f>
        <v>35749.5</v>
      </c>
      <c r="F180" s="5">
        <f t="shared" si="20"/>
        <v>20.599999999998545</v>
      </c>
      <c r="G180" s="6">
        <f t="shared" si="21"/>
        <v>5.7656406998252239E-4</v>
      </c>
      <c r="I180" s="5">
        <f>VLOOKUP($B180,'Raw data'!$A$3:$N$199, 11)</f>
        <v>35650.800000000003</v>
      </c>
      <c r="J180" s="5">
        <f t="shared" si="22"/>
        <v>-78.099999999998545</v>
      </c>
      <c r="K180" s="6">
        <f t="shared" si="23"/>
        <v>-2.1859055274581233E-3</v>
      </c>
      <c r="M180" s="5">
        <f>VLOOKUP($B180,'Raw data'!$A$3:$N$199, 14)</f>
        <v>35720.400000000001</v>
      </c>
      <c r="N180" s="5">
        <f t="shared" si="24"/>
        <v>-8.5</v>
      </c>
      <c r="O180" s="6">
        <f t="shared" si="25"/>
        <v>-2.3790265023552361E-4</v>
      </c>
    </row>
    <row r="181" spans="2:15" x14ac:dyDescent="0.2">
      <c r="B181" s="2" t="str">
        <f t="shared" si="19"/>
        <v>Prince Edward, VA</v>
      </c>
      <c r="C181" s="5">
        <f>VLOOKUP($B181,'Raw data'!$A$3:$N$199, 5)</f>
        <v>31958.7</v>
      </c>
      <c r="D181" s="5"/>
      <c r="E181" s="5">
        <f>VLOOKUP($B181,'Raw data'!$A$3:$N$199, 8)</f>
        <v>31931.599999999999</v>
      </c>
      <c r="F181" s="5">
        <f t="shared" si="20"/>
        <v>-27.100000000002183</v>
      </c>
      <c r="G181" s="6">
        <f t="shared" si="21"/>
        <v>-8.4796941052052129E-4</v>
      </c>
      <c r="I181" s="5">
        <f>VLOOKUP($B181,'Raw data'!$A$3:$N$199, 11)</f>
        <v>31913.1</v>
      </c>
      <c r="J181" s="5">
        <f t="shared" si="22"/>
        <v>-45.600000000002183</v>
      </c>
      <c r="K181" s="6">
        <f t="shared" si="23"/>
        <v>-1.4268415173333765E-3</v>
      </c>
      <c r="M181" s="5">
        <f>VLOOKUP($B181,'Raw data'!$A$3:$N$199, 14)</f>
        <v>31991.9</v>
      </c>
      <c r="N181" s="5">
        <f t="shared" si="24"/>
        <v>33.200000000000728</v>
      </c>
      <c r="O181" s="6">
        <f t="shared" si="25"/>
        <v>1.0388407538479577E-3</v>
      </c>
    </row>
    <row r="182" spans="2:15" x14ac:dyDescent="0.2">
      <c r="B182" s="2" t="str">
        <f t="shared" si="19"/>
        <v>Prince George, VA</v>
      </c>
      <c r="C182" s="5">
        <f>VLOOKUP($B182,'Raw data'!$A$3:$N$199, 5)</f>
        <v>37413</v>
      </c>
      <c r="D182" s="5"/>
      <c r="E182" s="5">
        <f>VLOOKUP($B182,'Raw data'!$A$3:$N$199, 8)</f>
        <v>37426.6</v>
      </c>
      <c r="F182" s="5">
        <f t="shared" si="20"/>
        <v>13.599999999998545</v>
      </c>
      <c r="G182" s="6">
        <f t="shared" si="21"/>
        <v>3.6351000988957169E-4</v>
      </c>
      <c r="I182" s="5">
        <f>VLOOKUP($B182,'Raw data'!$A$3:$N$199, 11)</f>
        <v>37406.9</v>
      </c>
      <c r="J182" s="5">
        <f t="shared" si="22"/>
        <v>-6.0999999999985448</v>
      </c>
      <c r="K182" s="6">
        <f t="shared" si="23"/>
        <v>-1.6304493090633056E-4</v>
      </c>
      <c r="M182" s="5">
        <f>VLOOKUP($B182,'Raw data'!$A$3:$N$199, 14)</f>
        <v>37427.800000000003</v>
      </c>
      <c r="N182" s="5">
        <f t="shared" si="24"/>
        <v>14.80000000000291</v>
      </c>
      <c r="O182" s="6">
        <f t="shared" si="25"/>
        <v>3.9558442252700691E-4</v>
      </c>
    </row>
    <row r="183" spans="2:15" x14ac:dyDescent="0.2">
      <c r="B183" s="2" t="str">
        <f t="shared" si="19"/>
        <v>Prince William, VA</v>
      </c>
      <c r="C183" s="5">
        <f>VLOOKUP($B183,'Raw data'!$A$3:$N$199, 5)</f>
        <v>124255.6</v>
      </c>
      <c r="D183" s="5"/>
      <c r="E183" s="5">
        <f>VLOOKUP($B183,'Raw data'!$A$3:$N$199, 8)</f>
        <v>123288.3</v>
      </c>
      <c r="F183" s="5">
        <f t="shared" si="20"/>
        <v>-967.30000000000291</v>
      </c>
      <c r="G183" s="6">
        <f t="shared" si="21"/>
        <v>-7.7847598015703349E-3</v>
      </c>
      <c r="I183" s="5">
        <f>VLOOKUP($B183,'Raw data'!$A$3:$N$199, 11)</f>
        <v>123536.9</v>
      </c>
      <c r="J183" s="5">
        <f t="shared" si="22"/>
        <v>-718.70000000001164</v>
      </c>
      <c r="K183" s="6">
        <f t="shared" si="23"/>
        <v>-5.7840451456514768E-3</v>
      </c>
      <c r="M183" s="5">
        <f>VLOOKUP($B183,'Raw data'!$A$3:$N$199, 14)</f>
        <v>124159</v>
      </c>
      <c r="N183" s="5">
        <f t="shared" si="24"/>
        <v>-96.600000000005821</v>
      </c>
      <c r="O183" s="6">
        <f t="shared" si="25"/>
        <v>-7.7742974964513324E-4</v>
      </c>
    </row>
    <row r="184" spans="2:15" x14ac:dyDescent="0.2">
      <c r="B184" s="2" t="str">
        <f t="shared" si="19"/>
        <v>Rappahannock, VA</v>
      </c>
      <c r="C184" s="5">
        <f>VLOOKUP($B184,'Raw data'!$A$3:$N$199, 5)</f>
        <v>76288.899999999994</v>
      </c>
      <c r="D184" s="5"/>
      <c r="E184" s="5">
        <f>VLOOKUP($B184,'Raw data'!$A$3:$N$199, 8)</f>
        <v>76294.399999999994</v>
      </c>
      <c r="F184" s="5">
        <f t="shared" si="20"/>
        <v>5.5</v>
      </c>
      <c r="G184" s="6">
        <f t="shared" si="21"/>
        <v>7.2094367594761492E-5</v>
      </c>
      <c r="I184" s="5">
        <f>VLOOKUP($B184,'Raw data'!$A$3:$N$199, 11)</f>
        <v>76277.5</v>
      </c>
      <c r="J184" s="5">
        <f t="shared" si="22"/>
        <v>-11.399999999994179</v>
      </c>
      <c r="K184" s="6">
        <f t="shared" si="23"/>
        <v>-1.4943196192361116E-4</v>
      </c>
      <c r="M184" s="5">
        <f>VLOOKUP($B184,'Raw data'!$A$3:$N$199, 14)</f>
        <v>76253.7</v>
      </c>
      <c r="N184" s="5">
        <f t="shared" si="24"/>
        <v>-35.19999999999709</v>
      </c>
      <c r="O184" s="6">
        <f t="shared" si="25"/>
        <v>-4.6140395260643545E-4</v>
      </c>
    </row>
    <row r="185" spans="2:15" x14ac:dyDescent="0.2">
      <c r="B185" s="2" t="str">
        <f t="shared" si="19"/>
        <v>Richmond City, VA</v>
      </c>
      <c r="C185" s="5">
        <f>VLOOKUP($B185,'Raw data'!$A$3:$N$199, 5)</f>
        <v>74778.5</v>
      </c>
      <c r="D185" s="5"/>
      <c r="E185" s="5">
        <f>VLOOKUP($B185,'Raw data'!$A$3:$N$199, 8)</f>
        <v>73998</v>
      </c>
      <c r="F185" s="5">
        <f t="shared" si="20"/>
        <v>-780.5</v>
      </c>
      <c r="G185" s="6">
        <f t="shared" si="21"/>
        <v>-1.0437492059883523E-2</v>
      </c>
      <c r="I185" s="5">
        <f>VLOOKUP($B185,'Raw data'!$A$3:$N$199, 11)</f>
        <v>73997.7</v>
      </c>
      <c r="J185" s="5">
        <f t="shared" si="22"/>
        <v>-780.80000000000291</v>
      </c>
      <c r="K185" s="6">
        <f t="shared" si="23"/>
        <v>-1.0441503908208949E-2</v>
      </c>
      <c r="M185" s="5">
        <f>VLOOKUP($B185,'Raw data'!$A$3:$N$199, 14)</f>
        <v>73998.2</v>
      </c>
      <c r="N185" s="5">
        <f t="shared" si="24"/>
        <v>-780.30000000000291</v>
      </c>
      <c r="O185" s="6">
        <f t="shared" si="25"/>
        <v>-1.0434817494333302E-2</v>
      </c>
    </row>
    <row r="186" spans="2:15" x14ac:dyDescent="0.2">
      <c r="B186" s="2" t="str">
        <f t="shared" si="19"/>
        <v>Richmond, VA</v>
      </c>
      <c r="C186" s="5">
        <f>VLOOKUP($B186,'Raw data'!$A$3:$N$199, 5)</f>
        <v>30570.799999999999</v>
      </c>
      <c r="D186" s="5"/>
      <c r="E186" s="5">
        <f>VLOOKUP($B186,'Raw data'!$A$3:$N$199, 8)</f>
        <v>30584.9</v>
      </c>
      <c r="F186" s="5">
        <f t="shared" si="20"/>
        <v>14.100000000002183</v>
      </c>
      <c r="G186" s="6">
        <f t="shared" si="21"/>
        <v>4.6122443639035234E-4</v>
      </c>
      <c r="I186" s="5">
        <f>VLOOKUP($B186,'Raw data'!$A$3:$N$199, 11)</f>
        <v>30560.9</v>
      </c>
      <c r="J186" s="5">
        <f t="shared" si="22"/>
        <v>-9.8999999999978172</v>
      </c>
      <c r="K186" s="6">
        <f t="shared" si="23"/>
        <v>-3.2383843406118967E-4</v>
      </c>
      <c r="M186" s="5">
        <f>VLOOKUP($B186,'Raw data'!$A$3:$N$199, 14)</f>
        <v>30549.9</v>
      </c>
      <c r="N186" s="5">
        <f t="shared" si="24"/>
        <v>-20.899999999997817</v>
      </c>
      <c r="O186" s="6">
        <f t="shared" si="25"/>
        <v>-6.836589163514798E-4</v>
      </c>
    </row>
    <row r="187" spans="2:15" x14ac:dyDescent="0.2">
      <c r="B187" s="2" t="str">
        <f t="shared" si="19"/>
        <v>Roanoke, VA</v>
      </c>
      <c r="C187" s="5">
        <f>VLOOKUP($B187,'Raw data'!$A$3:$N$199, 5)</f>
        <v>6204.1</v>
      </c>
      <c r="D187" s="5"/>
      <c r="E187" s="5">
        <f>VLOOKUP($B187,'Raw data'!$A$3:$N$199, 8)</f>
        <v>6211.1</v>
      </c>
      <c r="F187" s="5">
        <f t="shared" si="20"/>
        <v>7</v>
      </c>
      <c r="G187" s="6">
        <f t="shared" si="21"/>
        <v>1.1282861333634208E-3</v>
      </c>
      <c r="I187" s="5">
        <f>VLOOKUP($B187,'Raw data'!$A$3:$N$199, 11)</f>
        <v>6201.3</v>
      </c>
      <c r="J187" s="5">
        <f t="shared" si="22"/>
        <v>-2.8000000000001819</v>
      </c>
      <c r="K187" s="6">
        <f t="shared" si="23"/>
        <v>-4.513144533453977E-4</v>
      </c>
      <c r="M187" s="5">
        <f>VLOOKUP($B187,'Raw data'!$A$3:$N$199, 14)</f>
        <v>6189.9</v>
      </c>
      <c r="N187" s="5">
        <f t="shared" si="24"/>
        <v>-14.200000000000728</v>
      </c>
      <c r="O187" s="6">
        <f t="shared" si="25"/>
        <v>-2.2888090133944853E-3</v>
      </c>
    </row>
    <row r="188" spans="2:15" x14ac:dyDescent="0.2">
      <c r="B188" s="2" t="str">
        <f t="shared" si="19"/>
        <v>Rockbridge, VA</v>
      </c>
      <c r="C188" s="5">
        <f>VLOOKUP($B188,'Raw data'!$A$3:$N$199, 5)</f>
        <v>171541.6</v>
      </c>
      <c r="D188" s="5"/>
      <c r="E188" s="5">
        <f>VLOOKUP($B188,'Raw data'!$A$3:$N$199, 8)</f>
        <v>171528.1</v>
      </c>
      <c r="F188" s="5">
        <f t="shared" si="20"/>
        <v>-13.5</v>
      </c>
      <c r="G188" s="6">
        <f t="shared" si="21"/>
        <v>-7.86981117116781E-5</v>
      </c>
      <c r="I188" s="5">
        <f>VLOOKUP($B188,'Raw data'!$A$3:$N$199, 11)</f>
        <v>171532.79999999999</v>
      </c>
      <c r="J188" s="5">
        <f t="shared" si="22"/>
        <v>-8.8000000000174623</v>
      </c>
      <c r="K188" s="6">
        <f t="shared" si="23"/>
        <v>-5.1299509856603075E-5</v>
      </c>
      <c r="M188" s="5">
        <f>VLOOKUP($B188,'Raw data'!$A$3:$N$199, 14)</f>
        <v>171549.2</v>
      </c>
      <c r="N188" s="5">
        <f t="shared" si="24"/>
        <v>7.6000000000058208</v>
      </c>
      <c r="O188" s="6">
        <f t="shared" si="25"/>
        <v>4.4304122148830494E-5</v>
      </c>
    </row>
    <row r="189" spans="2:15" x14ac:dyDescent="0.2">
      <c r="B189" s="2" t="str">
        <f t="shared" si="19"/>
        <v>Rockingham, VA</v>
      </c>
      <c r="C189" s="5">
        <f>VLOOKUP($B189,'Raw data'!$A$3:$N$199, 5)</f>
        <v>443207.5</v>
      </c>
      <c r="D189" s="5"/>
      <c r="E189" s="5">
        <f>VLOOKUP($B189,'Raw data'!$A$3:$N$199, 8)</f>
        <v>443146.8</v>
      </c>
      <c r="F189" s="5">
        <f t="shared" si="20"/>
        <v>-60.700000000011642</v>
      </c>
      <c r="G189" s="6">
        <f t="shared" si="21"/>
        <v>-1.3695616612988644E-4</v>
      </c>
      <c r="I189" s="5">
        <f>VLOOKUP($B189,'Raw data'!$A$3:$N$199, 11)</f>
        <v>443046.2</v>
      </c>
      <c r="J189" s="5">
        <f t="shared" si="22"/>
        <v>-161.29999999998836</v>
      </c>
      <c r="K189" s="6">
        <f t="shared" si="23"/>
        <v>-3.6393788462512109E-4</v>
      </c>
      <c r="M189" s="5">
        <f>VLOOKUP($B189,'Raw data'!$A$3:$N$199, 14)</f>
        <v>443233.7</v>
      </c>
      <c r="N189" s="5">
        <f t="shared" si="24"/>
        <v>26.200000000011642</v>
      </c>
      <c r="O189" s="6">
        <f t="shared" si="25"/>
        <v>5.9114523107148774E-5</v>
      </c>
    </row>
    <row r="190" spans="2:15" x14ac:dyDescent="0.2">
      <c r="B190" s="2" t="str">
        <f t="shared" si="19"/>
        <v>Shenandoah, VA</v>
      </c>
      <c r="C190" s="5">
        <f>VLOOKUP($B190,'Raw data'!$A$3:$N$199, 5)</f>
        <v>231614</v>
      </c>
      <c r="D190" s="5"/>
      <c r="E190" s="5">
        <f>VLOOKUP($B190,'Raw data'!$A$3:$N$199, 8)</f>
        <v>231644.4</v>
      </c>
      <c r="F190" s="5">
        <f t="shared" si="20"/>
        <v>30.399999999994179</v>
      </c>
      <c r="G190" s="6">
        <f t="shared" si="21"/>
        <v>1.3125286036247454E-4</v>
      </c>
      <c r="I190" s="5">
        <f>VLOOKUP($B190,'Raw data'!$A$3:$N$199, 11)</f>
        <v>231552.7</v>
      </c>
      <c r="J190" s="5">
        <f t="shared" si="22"/>
        <v>-61.299999999988358</v>
      </c>
      <c r="K190" s="6">
        <f t="shared" si="23"/>
        <v>-2.6466448487564811E-4</v>
      </c>
      <c r="M190" s="5">
        <f>VLOOKUP($B190,'Raw data'!$A$3:$N$199, 14)</f>
        <v>231416.6</v>
      </c>
      <c r="N190" s="5">
        <f t="shared" si="24"/>
        <v>-197.39999999999418</v>
      </c>
      <c r="O190" s="6">
        <f t="shared" si="25"/>
        <v>-8.5228008669594314E-4</v>
      </c>
    </row>
    <row r="191" spans="2:15" x14ac:dyDescent="0.2">
      <c r="B191" s="2" t="str">
        <f t="shared" si="19"/>
        <v>Spotsylvania, VA</v>
      </c>
      <c r="C191" s="5">
        <f>VLOOKUP($B191,'Raw data'!$A$3:$N$199, 5)</f>
        <v>84103.9</v>
      </c>
      <c r="D191" s="5"/>
      <c r="E191" s="5">
        <f>VLOOKUP($B191,'Raw data'!$A$3:$N$199, 8)</f>
        <v>84164.9</v>
      </c>
      <c r="F191" s="5">
        <f t="shared" si="20"/>
        <v>61</v>
      </c>
      <c r="G191" s="6">
        <f t="shared" si="21"/>
        <v>7.2529335738295137E-4</v>
      </c>
      <c r="I191" s="5">
        <f>VLOOKUP($B191,'Raw data'!$A$3:$N$199, 11)</f>
        <v>82907.8</v>
      </c>
      <c r="J191" s="5">
        <f t="shared" si="22"/>
        <v>-1196.0999999999913</v>
      </c>
      <c r="K191" s="6">
        <f t="shared" si="23"/>
        <v>-1.4221694832225275E-2</v>
      </c>
      <c r="M191" s="5">
        <f>VLOOKUP($B191,'Raw data'!$A$3:$N$199, 14)</f>
        <v>84049.9</v>
      </c>
      <c r="N191" s="5">
        <f t="shared" si="24"/>
        <v>-54</v>
      </c>
      <c r="O191" s="6">
        <f t="shared" si="25"/>
        <v>-6.4206297210949793E-4</v>
      </c>
    </row>
    <row r="192" spans="2:15" x14ac:dyDescent="0.2">
      <c r="B192" s="2" t="str">
        <f t="shared" si="19"/>
        <v>Stafford, VA</v>
      </c>
      <c r="C192" s="5">
        <f>VLOOKUP($B192,'Raw data'!$A$3:$N$199, 5)</f>
        <v>84856.1</v>
      </c>
      <c r="D192" s="5"/>
      <c r="E192" s="5">
        <f>VLOOKUP($B192,'Raw data'!$A$3:$N$199, 8)</f>
        <v>82529.8</v>
      </c>
      <c r="F192" s="5">
        <f t="shared" si="20"/>
        <v>-2326.3000000000029</v>
      </c>
      <c r="G192" s="6">
        <f t="shared" si="21"/>
        <v>-2.7414646678317795E-2</v>
      </c>
      <c r="I192" s="5">
        <f>VLOOKUP($B192,'Raw data'!$A$3:$N$199, 11)</f>
        <v>83756</v>
      </c>
      <c r="J192" s="5">
        <f t="shared" si="22"/>
        <v>-1100.1000000000058</v>
      </c>
      <c r="K192" s="6">
        <f t="shared" si="23"/>
        <v>-1.2964300739722963E-2</v>
      </c>
      <c r="M192" s="5">
        <f>VLOOKUP($B192,'Raw data'!$A$3:$N$199, 14)</f>
        <v>83842.3</v>
      </c>
      <c r="N192" s="5">
        <f t="shared" si="24"/>
        <v>-1013.8000000000029</v>
      </c>
      <c r="O192" s="6">
        <f t="shared" si="25"/>
        <v>-1.1947284874039732E-2</v>
      </c>
    </row>
    <row r="193" spans="2:15" x14ac:dyDescent="0.2">
      <c r="B193" s="2" t="str">
        <f t="shared" si="19"/>
        <v>Staunton City, VA</v>
      </c>
      <c r="C193" s="5">
        <f>VLOOKUP($B193,'Raw data'!$A$3:$N$199, 5)</f>
        <v>6042.9</v>
      </c>
      <c r="D193" s="5"/>
      <c r="E193" s="5">
        <f>VLOOKUP($B193,'Raw data'!$A$3:$N$199, 8)</f>
        <v>6010</v>
      </c>
      <c r="F193" s="5">
        <f t="shared" si="20"/>
        <v>-32.899999999999636</v>
      </c>
      <c r="G193" s="6">
        <f t="shared" si="21"/>
        <v>-5.4444058316370676E-3</v>
      </c>
      <c r="I193" s="5">
        <f>VLOOKUP($B193,'Raw data'!$A$3:$N$199, 11)</f>
        <v>5972.9</v>
      </c>
      <c r="J193" s="5">
        <f t="shared" si="22"/>
        <v>-70</v>
      </c>
      <c r="K193" s="6">
        <f t="shared" si="23"/>
        <v>-1.1583842194972613E-2</v>
      </c>
      <c r="M193" s="5">
        <f>VLOOKUP($B193,'Raw data'!$A$3:$N$199, 14)</f>
        <v>5992.6</v>
      </c>
      <c r="N193" s="5">
        <f t="shared" si="24"/>
        <v>-50.299999999999272</v>
      </c>
      <c r="O193" s="6">
        <f t="shared" si="25"/>
        <v>-8.3238180343873439E-3</v>
      </c>
    </row>
    <row r="194" spans="2:15" x14ac:dyDescent="0.2">
      <c r="B194" s="2" t="str">
        <f t="shared" si="19"/>
        <v>Suffolk City, VA</v>
      </c>
      <c r="C194" s="5">
        <f>VLOOKUP($B194,'Raw data'!$A$3:$N$199, 5)</f>
        <v>99494.3</v>
      </c>
      <c r="D194" s="5"/>
      <c r="E194" s="5">
        <f>VLOOKUP($B194,'Raw data'!$A$3:$N$199, 8)</f>
        <v>99133.1</v>
      </c>
      <c r="F194" s="5">
        <f t="shared" si="20"/>
        <v>-361.19999999999709</v>
      </c>
      <c r="G194" s="6">
        <f t="shared" si="21"/>
        <v>-3.6303587240675804E-3</v>
      </c>
      <c r="I194" s="5">
        <f>VLOOKUP($B194,'Raw data'!$A$3:$N$199, 11)</f>
        <v>99026.1</v>
      </c>
      <c r="J194" s="5">
        <f t="shared" si="22"/>
        <v>-468.19999999999709</v>
      </c>
      <c r="K194" s="6">
        <f t="shared" si="23"/>
        <v>-4.7057972165239319E-3</v>
      </c>
      <c r="M194" s="5">
        <f>VLOOKUP($B194,'Raw data'!$A$3:$N$199, 14)</f>
        <v>99283.1</v>
      </c>
      <c r="N194" s="5">
        <f t="shared" si="24"/>
        <v>-211.19999999999709</v>
      </c>
      <c r="O194" s="6">
        <f t="shared" si="25"/>
        <v>-2.1227346692222278E-3</v>
      </c>
    </row>
    <row r="195" spans="2:15" x14ac:dyDescent="0.2">
      <c r="B195" s="2" t="str">
        <f t="shared" si="19"/>
        <v>Surry, VA</v>
      </c>
      <c r="C195" s="5">
        <f>VLOOKUP($B195,'Raw data'!$A$3:$N$199, 5)</f>
        <v>28662.6</v>
      </c>
      <c r="D195" s="5"/>
      <c r="E195" s="5">
        <f>VLOOKUP($B195,'Raw data'!$A$3:$N$199, 8)</f>
        <v>28662.6</v>
      </c>
      <c r="F195" s="5">
        <f t="shared" si="20"/>
        <v>0</v>
      </c>
      <c r="G195" s="6">
        <f t="shared" si="21"/>
        <v>0</v>
      </c>
      <c r="I195" s="5">
        <f>VLOOKUP($B195,'Raw data'!$A$3:$N$199, 11)</f>
        <v>28661.3</v>
      </c>
      <c r="J195" s="5">
        <f t="shared" si="22"/>
        <v>-1.2999999999992724</v>
      </c>
      <c r="K195" s="6">
        <f t="shared" si="23"/>
        <v>-4.535527132916318E-5</v>
      </c>
      <c r="M195" s="5">
        <f>VLOOKUP($B195,'Raw data'!$A$3:$N$199, 14)</f>
        <v>28666.6</v>
      </c>
      <c r="N195" s="5">
        <f t="shared" si="24"/>
        <v>4</v>
      </c>
      <c r="O195" s="6">
        <f t="shared" si="25"/>
        <v>1.3955468101288789E-4</v>
      </c>
    </row>
    <row r="196" spans="2:15" x14ac:dyDescent="0.2">
      <c r="B196" s="2" t="str">
        <f t="shared" si="19"/>
        <v>Virginia Beach City, VA</v>
      </c>
      <c r="C196" s="5">
        <f>VLOOKUP($B196,'Raw data'!$A$3:$N$199, 5)</f>
        <v>41165.1</v>
      </c>
      <c r="D196" s="5"/>
      <c r="E196" s="5">
        <f>VLOOKUP($B196,'Raw data'!$A$3:$N$199, 8)</f>
        <v>40868</v>
      </c>
      <c r="F196" s="5">
        <f t="shared" si="20"/>
        <v>-297.09999999999854</v>
      </c>
      <c r="G196" s="6">
        <f t="shared" si="21"/>
        <v>-7.2172787142506288E-3</v>
      </c>
      <c r="I196" s="5">
        <f>VLOOKUP($B196,'Raw data'!$A$3:$N$199, 11)</f>
        <v>41217.5</v>
      </c>
      <c r="J196" s="5">
        <f t="shared" si="22"/>
        <v>52.400000000001455</v>
      </c>
      <c r="K196" s="6">
        <f t="shared" si="23"/>
        <v>1.2729229371482508E-3</v>
      </c>
      <c r="M196" s="5">
        <f>VLOOKUP($B196,'Raw data'!$A$3:$N$199, 14)</f>
        <v>41044.1</v>
      </c>
      <c r="N196" s="5">
        <f t="shared" si="24"/>
        <v>-121</v>
      </c>
      <c r="O196" s="6">
        <f t="shared" si="25"/>
        <v>-2.9393831182239327E-3</v>
      </c>
    </row>
    <row r="197" spans="2:15" x14ac:dyDescent="0.2">
      <c r="B197" s="2" t="str">
        <f t="shared" si="19"/>
        <v>Warren, VA</v>
      </c>
      <c r="C197" s="5">
        <f>VLOOKUP($B197,'Raw data'!$A$3:$N$199, 5)</f>
        <v>57944.1</v>
      </c>
      <c r="D197" s="5"/>
      <c r="E197" s="5">
        <f>VLOOKUP($B197,'Raw data'!$A$3:$N$199, 8)</f>
        <v>58019.6</v>
      </c>
      <c r="F197" s="5">
        <f t="shared" si="20"/>
        <v>75.5</v>
      </c>
      <c r="G197" s="6">
        <f t="shared" si="21"/>
        <v>1.3029799410121134E-3</v>
      </c>
      <c r="I197" s="5">
        <f>VLOOKUP($B197,'Raw data'!$A$3:$N$199, 11)</f>
        <v>57863.5</v>
      </c>
      <c r="J197" s="5">
        <f t="shared" si="22"/>
        <v>-80.599999999998545</v>
      </c>
      <c r="K197" s="6">
        <f t="shared" si="23"/>
        <v>-1.390995804577145E-3</v>
      </c>
      <c r="M197" s="5">
        <f>VLOOKUP($B197,'Raw data'!$A$3:$N$199, 14)</f>
        <v>57860.1</v>
      </c>
      <c r="N197" s="5">
        <f t="shared" si="24"/>
        <v>-84</v>
      </c>
      <c r="O197" s="6">
        <f t="shared" si="25"/>
        <v>-1.4496730469538744E-3</v>
      </c>
    </row>
    <row r="198" spans="2:15" x14ac:dyDescent="0.2">
      <c r="B198" s="2" t="str">
        <f t="shared" si="19"/>
        <v>Waynesboro City, VA</v>
      </c>
      <c r="C198" s="5">
        <f>VLOOKUP($B198,'Raw data'!$A$3:$N$199, 5)</f>
        <v>11269.1</v>
      </c>
      <c r="D198" s="5"/>
      <c r="E198" s="5">
        <f>VLOOKUP($B198,'Raw data'!$A$3:$N$199, 8)</f>
        <v>11272.5</v>
      </c>
      <c r="F198" s="5">
        <f t="shared" si="20"/>
        <v>3.3999999999996362</v>
      </c>
      <c r="G198" s="6">
        <f t="shared" si="21"/>
        <v>3.0170998571311253E-4</v>
      </c>
      <c r="I198" s="5">
        <f>VLOOKUP($B198,'Raw data'!$A$3:$N$199, 11)</f>
        <v>11256.1</v>
      </c>
      <c r="J198" s="5">
        <f t="shared" si="22"/>
        <v>-13</v>
      </c>
      <c r="K198" s="6">
        <f t="shared" si="23"/>
        <v>-1.1535970041973182E-3</v>
      </c>
      <c r="M198" s="5">
        <f>VLOOKUP($B198,'Raw data'!$A$3:$N$199, 14)</f>
        <v>11318.3</v>
      </c>
      <c r="N198" s="5">
        <f t="shared" si="24"/>
        <v>49.199999999998909</v>
      </c>
      <c r="O198" s="6">
        <f t="shared" si="25"/>
        <v>4.3659209697312924E-3</v>
      </c>
    </row>
    <row r="199" spans="2:15" x14ac:dyDescent="0.2">
      <c r="B199" s="2" t="str">
        <f t="shared" si="19"/>
        <v>Westmoreland, VA</v>
      </c>
      <c r="C199" s="5">
        <f>VLOOKUP($B199,'Raw data'!$A$3:$N$199, 5)</f>
        <v>84486.3</v>
      </c>
      <c r="D199" s="5"/>
      <c r="E199" s="5">
        <f>VLOOKUP($B199,'Raw data'!$A$3:$N$199, 8)</f>
        <v>84578.4</v>
      </c>
      <c r="F199" s="5">
        <f t="shared" si="20"/>
        <v>92.099999999991269</v>
      </c>
      <c r="G199" s="6">
        <f t="shared" si="21"/>
        <v>1.0901175693572953E-3</v>
      </c>
      <c r="I199" s="5">
        <f>VLOOKUP($B199,'Raw data'!$A$3:$N$199, 11)</f>
        <v>84453.7</v>
      </c>
      <c r="J199" s="5">
        <f t="shared" si="22"/>
        <v>-32.600000000005821</v>
      </c>
      <c r="K199" s="6">
        <f t="shared" si="23"/>
        <v>-3.858613763415586E-4</v>
      </c>
      <c r="M199" s="5">
        <f>VLOOKUP($B199,'Raw data'!$A$3:$N$199, 14)</f>
        <v>84404.7</v>
      </c>
      <c r="N199" s="5">
        <f t="shared" si="24"/>
        <v>-81.600000000005821</v>
      </c>
      <c r="O199" s="6">
        <f t="shared" si="25"/>
        <v>-9.6583706470760135E-4</v>
      </c>
    </row>
    <row r="200" spans="2:15" x14ac:dyDescent="0.2">
      <c r="B200" s="2" t="str">
        <f t="shared" si="19"/>
        <v>Williamsburg City, VA</v>
      </c>
      <c r="C200" s="5">
        <f>VLOOKUP($B200,'Raw data'!$A$3:$N$199, 5)</f>
        <v>2136.5</v>
      </c>
      <c r="D200" s="5"/>
      <c r="E200" s="5">
        <f>VLOOKUP($B200,'Raw data'!$A$3:$N$199, 8)</f>
        <v>1971.8</v>
      </c>
      <c r="F200" s="5">
        <f t="shared" si="20"/>
        <v>-164.70000000000005</v>
      </c>
      <c r="G200" s="6">
        <f t="shared" si="21"/>
        <v>-7.7088696466183035E-2</v>
      </c>
      <c r="I200" s="5">
        <f>VLOOKUP($B200,'Raw data'!$A$3:$N$199, 11)</f>
        <v>1971.1</v>
      </c>
      <c r="J200" s="5">
        <f t="shared" si="22"/>
        <v>-165.40000000000009</v>
      </c>
      <c r="K200" s="6">
        <f t="shared" si="23"/>
        <v>-7.7416335127545088E-2</v>
      </c>
      <c r="M200" s="5">
        <f>VLOOKUP($B200,'Raw data'!$A$3:$N$199, 14)</f>
        <v>1971.8</v>
      </c>
      <c r="N200" s="5">
        <f t="shared" si="24"/>
        <v>-164.70000000000005</v>
      </c>
      <c r="O200" s="6">
        <f t="shared" si="25"/>
        <v>-7.7088696466183035E-2</v>
      </c>
    </row>
    <row r="201" spans="2:15" x14ac:dyDescent="0.2">
      <c r="B201" s="2" t="str">
        <f t="shared" si="19"/>
        <v>Winchester City, VA</v>
      </c>
      <c r="C201" s="5">
        <f>VLOOKUP($B201,'Raw data'!$A$3:$N$199, 5)</f>
        <v>5688.5</v>
      </c>
      <c r="D201" s="5"/>
      <c r="E201" s="5">
        <f>VLOOKUP($B201,'Raw data'!$A$3:$N$199, 8)</f>
        <v>5420.1</v>
      </c>
      <c r="F201" s="5">
        <f t="shared" si="20"/>
        <v>-268.39999999999964</v>
      </c>
      <c r="G201" s="6">
        <f t="shared" si="21"/>
        <v>-4.7182912894436081E-2</v>
      </c>
      <c r="I201" s="5">
        <f>VLOOKUP($B201,'Raw data'!$A$3:$N$199, 11)</f>
        <v>5420.1</v>
      </c>
      <c r="J201" s="5">
        <f t="shared" si="22"/>
        <v>-268.39999999999964</v>
      </c>
      <c r="K201" s="6">
        <f t="shared" si="23"/>
        <v>-4.7182912894436081E-2</v>
      </c>
      <c r="M201" s="5">
        <f>VLOOKUP($B201,'Raw data'!$A$3:$N$199, 14)</f>
        <v>5420</v>
      </c>
      <c r="N201" s="5">
        <f t="shared" si="24"/>
        <v>-268.5</v>
      </c>
      <c r="O201" s="6">
        <f t="shared" si="25"/>
        <v>-4.720049222114793E-2</v>
      </c>
    </row>
    <row r="202" spans="2:15" x14ac:dyDescent="0.2">
      <c r="B202" s="2" t="str">
        <f t="shared" si="19"/>
        <v>York, VA</v>
      </c>
      <c r="C202" s="5">
        <f>VLOOKUP($B202,'Raw data'!$A$3:$N$199, 5)</f>
        <v>47248.4</v>
      </c>
      <c r="D202" s="5"/>
      <c r="E202" s="5">
        <f>VLOOKUP($B202,'Raw data'!$A$3:$N$199, 8)</f>
        <v>46959.7</v>
      </c>
      <c r="F202" s="5">
        <f t="shared" si="20"/>
        <v>-288.70000000000437</v>
      </c>
      <c r="G202" s="6">
        <f t="shared" si="21"/>
        <v>-6.1102598183219821E-3</v>
      </c>
      <c r="I202" s="5">
        <f>VLOOKUP($B202,'Raw data'!$A$3:$N$199, 11)</f>
        <v>46713.4</v>
      </c>
      <c r="J202" s="5">
        <f t="shared" si="22"/>
        <v>-535</v>
      </c>
      <c r="K202" s="6">
        <f t="shared" si="23"/>
        <v>-1.1323134751652966E-2</v>
      </c>
      <c r="M202" s="5">
        <f>VLOOKUP($B202,'Raw data'!$A$3:$N$199, 14)</f>
        <v>47140.7</v>
      </c>
      <c r="N202" s="5">
        <f t="shared" si="24"/>
        <v>-107.70000000000437</v>
      </c>
      <c r="O202" s="6">
        <f t="shared" si="25"/>
        <v>-2.2794422668281755E-3</v>
      </c>
    </row>
  </sheetData>
  <mergeCells count="3">
    <mergeCell ref="E3:G3"/>
    <mergeCell ref="I3:K3"/>
    <mergeCell ref="M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1.83203125" style="2" customWidth="1"/>
    <col min="2" max="2" width="25.83203125" style="2" customWidth="1"/>
    <col min="3" max="3" width="11.83203125" style="2" customWidth="1"/>
    <col min="4" max="4" width="3.83203125" style="2" customWidth="1"/>
    <col min="5" max="7" width="11.83203125" style="2" customWidth="1"/>
    <col min="8" max="8" width="3.83203125" style="2" customWidth="1"/>
    <col min="9" max="11" width="11.83203125" style="2" customWidth="1"/>
    <col min="12" max="12" width="3.83203125" style="2" customWidth="1"/>
    <col min="13" max="15" width="11.83203125" style="2" customWidth="1"/>
    <col min="16" max="16384" width="9.33203125" style="2"/>
  </cols>
  <sheetData>
    <row r="1" spans="1:15" x14ac:dyDescent="0.2">
      <c r="A1" s="1" t="s">
        <v>215</v>
      </c>
    </row>
    <row r="3" spans="1:15" x14ac:dyDescent="0.2">
      <c r="C3" s="2" t="s">
        <v>199</v>
      </c>
      <c r="E3" s="10" t="s">
        <v>416</v>
      </c>
      <c r="F3" s="10"/>
      <c r="G3" s="10"/>
      <c r="I3" s="10" t="s">
        <v>415</v>
      </c>
      <c r="J3" s="10"/>
      <c r="K3" s="10"/>
      <c r="M3" s="10" t="s">
        <v>417</v>
      </c>
      <c r="N3" s="10"/>
      <c r="O3" s="10"/>
    </row>
    <row r="4" spans="1:15" x14ac:dyDescent="0.2">
      <c r="A4" s="3" t="s">
        <v>418</v>
      </c>
      <c r="B4" s="3"/>
      <c r="C4" s="3" t="s">
        <v>207</v>
      </c>
      <c r="D4" s="3"/>
      <c r="E4" s="4" t="s">
        <v>207</v>
      </c>
      <c r="F4" s="4" t="s">
        <v>209</v>
      </c>
      <c r="G4" s="4" t="s">
        <v>208</v>
      </c>
      <c r="H4" s="3"/>
      <c r="I4" s="4" t="s">
        <v>207</v>
      </c>
      <c r="J4" s="4" t="s">
        <v>209</v>
      </c>
      <c r="K4" s="4" t="s">
        <v>208</v>
      </c>
      <c r="L4" s="3"/>
      <c r="M4" s="4" t="s">
        <v>207</v>
      </c>
      <c r="N4" s="4" t="s">
        <v>209</v>
      </c>
      <c r="O4" s="4" t="s">
        <v>208</v>
      </c>
    </row>
    <row r="5" spans="1:15" x14ac:dyDescent="0.2">
      <c r="A5" s="2" t="s">
        <v>206</v>
      </c>
      <c r="B5" s="2" t="s">
        <v>210</v>
      </c>
      <c r="C5" s="5">
        <f>SUM(C7:C17)</f>
        <v>8221001.2000000002</v>
      </c>
      <c r="E5" s="5">
        <f>SUM(E7:E17)</f>
        <v>8234685.7000000002</v>
      </c>
      <c r="F5" s="5">
        <f>E5-$C5</f>
        <v>13684.5</v>
      </c>
      <c r="G5" s="6">
        <f>F5/$C5</f>
        <v>1.664578275453846E-3</v>
      </c>
      <c r="I5" s="5">
        <f>SUM(I7:I17)</f>
        <v>8215072.3999999994</v>
      </c>
      <c r="J5" s="5">
        <f>I5-$C5</f>
        <v>-5928.8000000007451</v>
      </c>
      <c r="K5" s="6">
        <f>J5/$C5</f>
        <v>-7.2117736705849702E-4</v>
      </c>
      <c r="M5" s="5">
        <f>SUM(M7:M17)</f>
        <v>8240872.5999999996</v>
      </c>
      <c r="N5" s="5">
        <f>M5-$C5</f>
        <v>19871.399999999441</v>
      </c>
      <c r="O5" s="6">
        <f>N5/$C5</f>
        <v>2.4171508453251947E-3</v>
      </c>
    </row>
    <row r="7" spans="1:15" x14ac:dyDescent="0.2">
      <c r="B7" s="2" t="s">
        <v>404</v>
      </c>
      <c r="C7" s="5">
        <f>VLOOKUP($B7,'Raw data'!$A$3:$N$199, 4)</f>
        <v>1159168.7</v>
      </c>
      <c r="D7" s="5"/>
      <c r="E7" s="5">
        <f>VLOOKUP($B7,'Raw data'!$A$3:$N$199, 7)</f>
        <v>1169176.8999999999</v>
      </c>
      <c r="F7" s="5">
        <f>E7-$C7</f>
        <v>10008.199999999953</v>
      </c>
      <c r="G7" s="6">
        <f>F7/$C7</f>
        <v>8.6339460339120207E-3</v>
      </c>
      <c r="I7" s="5">
        <f>VLOOKUP($B7,'Raw data'!$A$3:$N$199, 10)</f>
        <v>1154443.8999999999</v>
      </c>
      <c r="J7" s="5">
        <f>I7-$C7</f>
        <v>-4724.8000000000466</v>
      </c>
      <c r="K7" s="6">
        <f>J7/$C7</f>
        <v>-4.0760244820275482E-3</v>
      </c>
      <c r="M7" s="5">
        <f>VLOOKUP($B7,'Raw data'!$A$3:$N$199, 13)</f>
        <v>1172669</v>
      </c>
      <c r="N7" s="5">
        <f>M7-$C7</f>
        <v>13500.300000000047</v>
      </c>
      <c r="O7" s="6">
        <f>N7/$C7</f>
        <v>1.1646536004638537E-2</v>
      </c>
    </row>
    <row r="8" spans="1:15" x14ac:dyDescent="0.2">
      <c r="B8" s="2" t="s">
        <v>405</v>
      </c>
      <c r="C8" s="5">
        <f>VLOOKUP($B8,'Raw data'!$A$3:$N$199, 4)</f>
        <v>1219377.8999999999</v>
      </c>
      <c r="D8" s="5"/>
      <c r="E8" s="5">
        <f>VLOOKUP($B8,'Raw data'!$A$3:$N$199, 7)</f>
        <v>1219377.8999999999</v>
      </c>
      <c r="F8" s="5">
        <f t="shared" ref="F8:F17" si="0">E8-$C8</f>
        <v>0</v>
      </c>
      <c r="G8" s="6">
        <f t="shared" ref="G8:G17" si="1">F8/$C8</f>
        <v>0</v>
      </c>
      <c r="I8" s="5">
        <f>VLOOKUP($B8,'Raw data'!$A$3:$N$199, 10)</f>
        <v>1219377.8999999999</v>
      </c>
      <c r="J8" s="5">
        <f t="shared" ref="J8:J17" si="2">I8-$C8</f>
        <v>0</v>
      </c>
      <c r="K8" s="6">
        <f t="shared" ref="K8:K17" si="3">J8/$C8</f>
        <v>0</v>
      </c>
      <c r="M8" s="5">
        <f>VLOOKUP($B8,'Raw data'!$A$3:$N$199, 13)</f>
        <v>1219378.2</v>
      </c>
      <c r="N8" s="5">
        <f t="shared" ref="N8:N17" si="4">M8-$C8</f>
        <v>0.30000000004656613</v>
      </c>
      <c r="O8" s="6">
        <f t="shared" ref="O8:O17" si="5">N8/$C8</f>
        <v>2.4602709303372332E-7</v>
      </c>
    </row>
    <row r="9" spans="1:15" x14ac:dyDescent="0.2">
      <c r="B9" s="2" t="s">
        <v>406</v>
      </c>
      <c r="C9" s="5">
        <f>VLOOKUP($B9,'Raw data'!$A$3:$N$199, 4)</f>
        <v>1200132</v>
      </c>
      <c r="D9" s="5"/>
      <c r="E9" s="5">
        <f>VLOOKUP($B9,'Raw data'!$A$3:$N$199, 7)</f>
        <v>1200132</v>
      </c>
      <c r="F9" s="5">
        <f t="shared" si="0"/>
        <v>0</v>
      </c>
      <c r="G9" s="6">
        <f t="shared" si="1"/>
        <v>0</v>
      </c>
      <c r="I9" s="5">
        <f>VLOOKUP($B9,'Raw data'!$A$3:$N$199, 10)</f>
        <v>1200132</v>
      </c>
      <c r="J9" s="5">
        <f t="shared" si="2"/>
        <v>0</v>
      </c>
      <c r="K9" s="6">
        <f t="shared" si="3"/>
        <v>0</v>
      </c>
      <c r="M9" s="5">
        <f>VLOOKUP($B9,'Raw data'!$A$3:$N$199, 13)</f>
        <v>1200132.3</v>
      </c>
      <c r="N9" s="5">
        <f t="shared" si="4"/>
        <v>0.30000000004656613</v>
      </c>
      <c r="O9" s="6">
        <f t="shared" si="5"/>
        <v>2.4997250306346811E-7</v>
      </c>
    </row>
    <row r="10" spans="1:15" x14ac:dyDescent="0.2">
      <c r="B10" s="2" t="s">
        <v>407</v>
      </c>
      <c r="C10" s="5">
        <f>VLOOKUP($B10,'Raw data'!$A$3:$N$199, 4)</f>
        <v>1339460.6000000001</v>
      </c>
      <c r="D10" s="5"/>
      <c r="E10" s="5">
        <f>VLOOKUP($B10,'Raw data'!$A$3:$N$199, 7)</f>
        <v>1339429.8</v>
      </c>
      <c r="F10" s="5">
        <f t="shared" si="0"/>
        <v>-30.800000000046566</v>
      </c>
      <c r="G10" s="6">
        <f t="shared" si="1"/>
        <v>-2.2994330703005796E-5</v>
      </c>
      <c r="I10" s="5">
        <f>VLOOKUP($B10,'Raw data'!$A$3:$N$199, 10)</f>
        <v>1339455.3999999999</v>
      </c>
      <c r="J10" s="5">
        <f t="shared" si="2"/>
        <v>-5.2000000001862645</v>
      </c>
      <c r="K10" s="6">
        <f t="shared" si="3"/>
        <v>-3.8821597292120901E-6</v>
      </c>
      <c r="M10" s="5">
        <f>VLOOKUP($B10,'Raw data'!$A$3:$N$199, 13)</f>
        <v>1339565.3</v>
      </c>
      <c r="N10" s="5">
        <f t="shared" si="4"/>
        <v>104.69999999995343</v>
      </c>
      <c r="O10" s="6">
        <f t="shared" si="5"/>
        <v>7.8165793006493379E-5</v>
      </c>
    </row>
    <row r="11" spans="1:15" x14ac:dyDescent="0.2">
      <c r="B11" s="2" t="s">
        <v>408</v>
      </c>
      <c r="C11" s="5">
        <f>VLOOKUP($B11,'Raw data'!$A$3:$N$199, 4)</f>
        <v>1032375.2</v>
      </c>
      <c r="D11" s="5"/>
      <c r="E11" s="5">
        <f>VLOOKUP($B11,'Raw data'!$A$3:$N$199, 7)</f>
        <v>1036109.4</v>
      </c>
      <c r="F11" s="5">
        <f t="shared" si="0"/>
        <v>3734.2000000000698</v>
      </c>
      <c r="G11" s="6">
        <f t="shared" si="1"/>
        <v>3.6170958000541569E-3</v>
      </c>
      <c r="I11" s="5">
        <f>VLOOKUP($B11,'Raw data'!$A$3:$N$199, 10)</f>
        <v>1031214</v>
      </c>
      <c r="J11" s="5">
        <f t="shared" si="2"/>
        <v>-1161.1999999999534</v>
      </c>
      <c r="K11" s="6">
        <f t="shared" si="3"/>
        <v>-1.1247848650373948E-3</v>
      </c>
      <c r="M11" s="5">
        <f>VLOOKUP($B11,'Raw data'!$A$3:$N$199, 13)</f>
        <v>1038655.8</v>
      </c>
      <c r="N11" s="5">
        <f t="shared" si="4"/>
        <v>6280.6000000000931</v>
      </c>
      <c r="O11" s="6">
        <f t="shared" si="5"/>
        <v>6.0836409088479591E-3</v>
      </c>
    </row>
    <row r="12" spans="1:15" x14ac:dyDescent="0.2">
      <c r="B12" s="2" t="s">
        <v>409</v>
      </c>
      <c r="C12" s="5">
        <f>VLOOKUP($B12,'Raw data'!$A$3:$N$199, 4)</f>
        <v>731498.2</v>
      </c>
      <c r="D12" s="5"/>
      <c r="E12" s="5">
        <f>VLOOKUP($B12,'Raw data'!$A$3:$N$199, 7)</f>
        <v>731498.1</v>
      </c>
      <c r="F12" s="5">
        <f t="shared" si="0"/>
        <v>-9.9999999976716936E-2</v>
      </c>
      <c r="G12" s="6">
        <f t="shared" si="1"/>
        <v>-1.367057362228874E-7</v>
      </c>
      <c r="I12" s="5">
        <f>VLOOKUP($B12,'Raw data'!$A$3:$N$199, 10)</f>
        <v>731498.2</v>
      </c>
      <c r="J12" s="5">
        <f t="shared" si="2"/>
        <v>0</v>
      </c>
      <c r="K12" s="6">
        <f t="shared" si="3"/>
        <v>0</v>
      </c>
      <c r="M12" s="5">
        <f>VLOOKUP($B12,'Raw data'!$A$3:$N$199, 13)</f>
        <v>731498.5</v>
      </c>
      <c r="N12" s="5">
        <f t="shared" si="4"/>
        <v>0.30000000004656613</v>
      </c>
      <c r="O12" s="6">
        <f t="shared" si="5"/>
        <v>4.1011720882780864E-7</v>
      </c>
    </row>
    <row r="13" spans="1:15" x14ac:dyDescent="0.2">
      <c r="B13" s="2" t="s">
        <v>410</v>
      </c>
      <c r="C13" s="5">
        <f>VLOOKUP($B13,'Raw data'!$A$3:$N$199, 4)</f>
        <v>49056.1</v>
      </c>
      <c r="D13" s="5"/>
      <c r="E13" s="5">
        <f>VLOOKUP($B13,'Raw data'!$A$3:$N$199, 7)</f>
        <v>49056.1</v>
      </c>
      <c r="F13" s="5">
        <f t="shared" si="0"/>
        <v>0</v>
      </c>
      <c r="G13" s="6">
        <f t="shared" si="1"/>
        <v>0</v>
      </c>
      <c r="I13" s="5">
        <f>VLOOKUP($B13,'Raw data'!$A$3:$N$199, 10)</f>
        <v>49056.1</v>
      </c>
      <c r="J13" s="5">
        <f t="shared" si="2"/>
        <v>0</v>
      </c>
      <c r="K13" s="6">
        <f t="shared" si="3"/>
        <v>0</v>
      </c>
      <c r="M13" s="5">
        <f>VLOOKUP($B13,'Raw data'!$A$3:$N$199, 13)</f>
        <v>49056.1</v>
      </c>
      <c r="N13" s="5">
        <f t="shared" si="4"/>
        <v>0</v>
      </c>
      <c r="O13" s="6">
        <f t="shared" si="5"/>
        <v>0</v>
      </c>
    </row>
    <row r="14" spans="1:15" x14ac:dyDescent="0.2">
      <c r="B14" s="2" t="s">
        <v>411</v>
      </c>
      <c r="C14" s="5">
        <f>VLOOKUP($B14,'Raw data'!$A$3:$N$199, 4)</f>
        <v>497833.9</v>
      </c>
      <c r="D14" s="5"/>
      <c r="E14" s="5">
        <f>VLOOKUP($B14,'Raw data'!$A$3:$N$199, 7)</f>
        <v>497806.8</v>
      </c>
      <c r="F14" s="5">
        <f t="shared" si="0"/>
        <v>-27.100000000034925</v>
      </c>
      <c r="G14" s="6">
        <f t="shared" si="1"/>
        <v>-5.4435826889319755E-5</v>
      </c>
      <c r="I14" s="5">
        <f>VLOOKUP($B14,'Raw data'!$A$3:$N$199, 10)</f>
        <v>497796.3</v>
      </c>
      <c r="J14" s="5">
        <f t="shared" si="2"/>
        <v>-37.600000000034925</v>
      </c>
      <c r="K14" s="6">
        <f t="shared" si="3"/>
        <v>-7.5527198931279934E-5</v>
      </c>
      <c r="M14" s="5">
        <f>VLOOKUP($B14,'Raw data'!$A$3:$N$199, 13)</f>
        <v>497818.6</v>
      </c>
      <c r="N14" s="5">
        <f t="shared" si="4"/>
        <v>-15.300000000046566</v>
      </c>
      <c r="O14" s="6">
        <f t="shared" si="5"/>
        <v>-3.0733142118378371E-5</v>
      </c>
    </row>
    <row r="15" spans="1:15" x14ac:dyDescent="0.2">
      <c r="B15" s="2" t="s">
        <v>412</v>
      </c>
      <c r="C15" s="5">
        <f>VLOOKUP($B15,'Raw data'!$A$3:$N$199, 4)</f>
        <v>984076</v>
      </c>
      <c r="D15" s="5"/>
      <c r="E15" s="5">
        <f>VLOOKUP($B15,'Raw data'!$A$3:$N$199, 7)</f>
        <v>984075.9</v>
      </c>
      <c r="F15" s="5">
        <f t="shared" si="0"/>
        <v>-9.9999999976716936E-2</v>
      </c>
      <c r="G15" s="6">
        <f t="shared" si="1"/>
        <v>-1.016181676788347E-7</v>
      </c>
      <c r="I15" s="5">
        <f>VLOOKUP($B15,'Raw data'!$A$3:$N$199, 10)</f>
        <v>984076</v>
      </c>
      <c r="J15" s="5">
        <f t="shared" si="2"/>
        <v>0</v>
      </c>
      <c r="K15" s="6">
        <f t="shared" si="3"/>
        <v>0</v>
      </c>
      <c r="M15" s="5">
        <f>VLOOKUP($B15,'Raw data'!$A$3:$N$199, 13)</f>
        <v>984076.4</v>
      </c>
      <c r="N15" s="5">
        <f t="shared" si="4"/>
        <v>0.40000000002328306</v>
      </c>
      <c r="O15" s="6">
        <f t="shared" si="5"/>
        <v>4.0647267083363793E-7</v>
      </c>
    </row>
    <row r="16" spans="1:15" x14ac:dyDescent="0.2">
      <c r="B16" s="2" t="s">
        <v>413</v>
      </c>
      <c r="C16" s="5">
        <f>VLOOKUP($B16,'Raw data'!$A$3:$N$199, 4)</f>
        <v>5264.7</v>
      </c>
      <c r="D16" s="5"/>
      <c r="E16" s="5">
        <f>VLOOKUP($B16,'Raw data'!$A$3:$N$199, 7)</f>
        <v>5264.9</v>
      </c>
      <c r="F16" s="5">
        <f t="shared" si="0"/>
        <v>0.1999999999998181</v>
      </c>
      <c r="G16" s="6">
        <f t="shared" si="1"/>
        <v>3.7988869261271887E-5</v>
      </c>
      <c r="I16" s="5">
        <f>VLOOKUP($B16,'Raw data'!$A$3:$N$199, 10)</f>
        <v>5264.7</v>
      </c>
      <c r="J16" s="5">
        <f t="shared" si="2"/>
        <v>0</v>
      </c>
      <c r="K16" s="6">
        <f t="shared" si="3"/>
        <v>0</v>
      </c>
      <c r="M16" s="5">
        <f>VLOOKUP($B16,'Raw data'!$A$3:$N$199, 13)</f>
        <v>5264.5</v>
      </c>
      <c r="N16" s="5">
        <f t="shared" si="4"/>
        <v>-0.1999999999998181</v>
      </c>
      <c r="O16" s="6">
        <f t="shared" si="5"/>
        <v>-3.7988869261271887E-5</v>
      </c>
    </row>
    <row r="17" spans="1:15" x14ac:dyDescent="0.2">
      <c r="B17" s="2" t="s">
        <v>414</v>
      </c>
      <c r="C17" s="5">
        <f>VLOOKUP($B17,'Raw data'!$A$3:$N$199, 4)</f>
        <v>2757.9</v>
      </c>
      <c r="D17" s="5"/>
      <c r="E17" s="5">
        <f>VLOOKUP($B17,'Raw data'!$A$3:$N$199, 7)</f>
        <v>2757.9</v>
      </c>
      <c r="F17" s="5">
        <f t="shared" si="0"/>
        <v>0</v>
      </c>
      <c r="G17" s="6">
        <f t="shared" si="1"/>
        <v>0</v>
      </c>
      <c r="I17" s="5">
        <f>VLOOKUP($B17,'Raw data'!$A$3:$N$199, 10)</f>
        <v>2757.9</v>
      </c>
      <c r="J17" s="5">
        <f t="shared" si="2"/>
        <v>0</v>
      </c>
      <c r="K17" s="6">
        <f t="shared" si="3"/>
        <v>0</v>
      </c>
      <c r="M17" s="5">
        <f>VLOOKUP($B17,'Raw data'!$A$3:$N$199, 13)</f>
        <v>2757.9</v>
      </c>
      <c r="N17" s="5">
        <f t="shared" si="4"/>
        <v>0</v>
      </c>
      <c r="O17" s="6">
        <f t="shared" si="5"/>
        <v>0</v>
      </c>
    </row>
    <row r="20" spans="1:15" x14ac:dyDescent="0.2">
      <c r="A20" s="2" t="s">
        <v>419</v>
      </c>
      <c r="B20" s="2" t="str">
        <f>B5</f>
        <v>Total</v>
      </c>
      <c r="C20" s="5">
        <f>SUM(C22:C32)</f>
        <v>482609.30000000005</v>
      </c>
      <c r="E20" s="5">
        <f>SUM(E22:E32)</f>
        <v>482603.89999999997</v>
      </c>
      <c r="F20" s="5">
        <f>E20-$C20</f>
        <v>-5.4000000000814907</v>
      </c>
      <c r="G20" s="6">
        <f>F20/$C20</f>
        <v>-1.1189175177688225E-5</v>
      </c>
      <c r="I20" s="5">
        <f>SUM(I22:I32)</f>
        <v>481969.3</v>
      </c>
      <c r="J20" s="5">
        <f>I20-$C20</f>
        <v>-640.00000000005821</v>
      </c>
      <c r="K20" s="6">
        <f>J20/$C20</f>
        <v>-1.3261244654838979E-3</v>
      </c>
      <c r="M20" s="5">
        <f>SUM(M22:M32)</f>
        <v>481712.8</v>
      </c>
      <c r="N20" s="5">
        <f>M20-$C20</f>
        <v>-896.50000000005821</v>
      </c>
      <c r="O20" s="6">
        <f>N20/$C20</f>
        <v>-1.8576102864160682E-3</v>
      </c>
    </row>
    <row r="22" spans="1:15" x14ac:dyDescent="0.2">
      <c r="B22" s="2" t="str">
        <f t="shared" ref="B22:B32" si="6">B7</f>
        <v>Berkeley, WV</v>
      </c>
      <c r="C22" s="5">
        <f>VLOOKUP($B22,'Raw data'!$A$3:$N$199, 5)</f>
        <v>58047.5</v>
      </c>
      <c r="D22" s="5"/>
      <c r="E22" s="5">
        <f>VLOOKUP($B22,'Raw data'!$A$3:$N$199, 8)</f>
        <v>58032.3</v>
      </c>
      <c r="F22" s="5">
        <f>E22-$C22</f>
        <v>-15.19999999999709</v>
      </c>
      <c r="G22" s="6">
        <f>F22/$C22</f>
        <v>-2.6185451569830036E-4</v>
      </c>
      <c r="I22" s="5">
        <f>VLOOKUP($B22,'Raw data'!$A$3:$N$199, 11)</f>
        <v>57727.6</v>
      </c>
      <c r="J22" s="5">
        <f>I22-$C22</f>
        <v>-319.90000000000146</v>
      </c>
      <c r="K22" s="6">
        <f>J22/$C22</f>
        <v>-5.5110039192041256E-3</v>
      </c>
      <c r="M22" s="5">
        <f>VLOOKUP($B22,'Raw data'!$A$3:$N$199, 14)</f>
        <v>57966.3</v>
      </c>
      <c r="N22" s="5">
        <f>M22-$C22</f>
        <v>-81.19999999999709</v>
      </c>
      <c r="O22" s="6">
        <f>N22/$C22</f>
        <v>-1.3988543864937697E-3</v>
      </c>
    </row>
    <row r="23" spans="1:15" x14ac:dyDescent="0.2">
      <c r="B23" s="2" t="str">
        <f t="shared" si="6"/>
        <v>Grant, WV</v>
      </c>
      <c r="C23" s="5">
        <f>VLOOKUP($B23,'Raw data'!$A$3:$N$199, 5)</f>
        <v>50761.5</v>
      </c>
      <c r="D23" s="5"/>
      <c r="E23" s="5">
        <f>VLOOKUP($B23,'Raw data'!$A$3:$N$199, 8)</f>
        <v>50761.5</v>
      </c>
      <c r="F23" s="5">
        <f t="shared" ref="F23:F32" si="7">E23-$C23</f>
        <v>0</v>
      </c>
      <c r="G23" s="6">
        <f t="shared" ref="G23:G32" si="8">F23/$C23</f>
        <v>0</v>
      </c>
      <c r="I23" s="5">
        <f>VLOOKUP($B23,'Raw data'!$A$3:$N$199, 11)</f>
        <v>50761.5</v>
      </c>
      <c r="J23" s="5">
        <f t="shared" ref="J23:J32" si="9">I23-$C23</f>
        <v>0</v>
      </c>
      <c r="K23" s="6">
        <f t="shared" ref="K23:K32" si="10">J23/$C23</f>
        <v>0</v>
      </c>
      <c r="M23" s="5">
        <f>VLOOKUP($B23,'Raw data'!$A$3:$N$199, 14)</f>
        <v>50761.5</v>
      </c>
      <c r="N23" s="5">
        <f t="shared" ref="N23:N32" si="11">M23-$C23</f>
        <v>0</v>
      </c>
      <c r="O23" s="6">
        <f t="shared" ref="O23:O32" si="12">N23/$C23</f>
        <v>0</v>
      </c>
    </row>
    <row r="24" spans="1:15" x14ac:dyDescent="0.2">
      <c r="B24" s="2" t="str">
        <f t="shared" si="6"/>
        <v>Hampshire, WV</v>
      </c>
      <c r="C24" s="5">
        <f>VLOOKUP($B24,'Raw data'!$A$3:$N$199, 5)</f>
        <v>58706.2</v>
      </c>
      <c r="D24" s="5"/>
      <c r="E24" s="5">
        <f>VLOOKUP($B24,'Raw data'!$A$3:$N$199, 8)</f>
        <v>58706.2</v>
      </c>
      <c r="F24" s="5">
        <f t="shared" si="7"/>
        <v>0</v>
      </c>
      <c r="G24" s="6">
        <f t="shared" si="8"/>
        <v>0</v>
      </c>
      <c r="I24" s="5">
        <f>VLOOKUP($B24,'Raw data'!$A$3:$N$199, 11)</f>
        <v>58706.2</v>
      </c>
      <c r="J24" s="5">
        <f t="shared" si="9"/>
        <v>0</v>
      </c>
      <c r="K24" s="6">
        <f t="shared" si="10"/>
        <v>0</v>
      </c>
      <c r="M24" s="5">
        <f>VLOOKUP($B24,'Raw data'!$A$3:$N$199, 14)</f>
        <v>58706.2</v>
      </c>
      <c r="N24" s="5">
        <f t="shared" si="11"/>
        <v>0</v>
      </c>
      <c r="O24" s="6">
        <f t="shared" si="12"/>
        <v>0</v>
      </c>
    </row>
    <row r="25" spans="1:15" x14ac:dyDescent="0.2">
      <c r="B25" s="2" t="str">
        <f t="shared" si="6"/>
        <v>Hardy, WV</v>
      </c>
      <c r="C25" s="5">
        <f>VLOOKUP($B25,'Raw data'!$A$3:$N$199, 5)</f>
        <v>117099.1</v>
      </c>
      <c r="D25" s="5"/>
      <c r="E25" s="5">
        <f>VLOOKUP($B25,'Raw data'!$A$3:$N$199, 8)</f>
        <v>117098.5</v>
      </c>
      <c r="F25" s="5">
        <f t="shared" si="7"/>
        <v>-0.60000000000582077</v>
      </c>
      <c r="G25" s="6">
        <f t="shared" si="8"/>
        <v>-5.123865170661608E-6</v>
      </c>
      <c r="I25" s="5">
        <f>VLOOKUP($B25,'Raw data'!$A$3:$N$199, 11)</f>
        <v>117098</v>
      </c>
      <c r="J25" s="5">
        <f t="shared" si="9"/>
        <v>-1.1000000000058208</v>
      </c>
      <c r="K25" s="6">
        <f t="shared" si="10"/>
        <v>-9.3937528128381917E-6</v>
      </c>
      <c r="M25" s="5">
        <f>VLOOKUP($B25,'Raw data'!$A$3:$N$199, 14)</f>
        <v>117101.2</v>
      </c>
      <c r="N25" s="5">
        <f t="shared" si="11"/>
        <v>2.0999999999912689</v>
      </c>
      <c r="O25" s="6">
        <f t="shared" si="12"/>
        <v>1.7933528097067089E-5</v>
      </c>
    </row>
    <row r="26" spans="1:15" x14ac:dyDescent="0.2">
      <c r="B26" s="2" t="str">
        <f t="shared" si="6"/>
        <v>Jefferson, WV</v>
      </c>
      <c r="C26" s="5">
        <f>VLOOKUP($B26,'Raw data'!$A$3:$N$199, 5)</f>
        <v>52871.1</v>
      </c>
      <c r="D26" s="5"/>
      <c r="E26" s="5">
        <f>VLOOKUP($B26,'Raw data'!$A$3:$N$199, 8)</f>
        <v>52881.8</v>
      </c>
      <c r="F26" s="5">
        <f t="shared" si="7"/>
        <v>10.700000000004366</v>
      </c>
      <c r="G26" s="6">
        <f t="shared" si="8"/>
        <v>2.0237899343884211E-4</v>
      </c>
      <c r="I26" s="5">
        <f>VLOOKUP($B26,'Raw data'!$A$3:$N$199, 11)</f>
        <v>52556.4</v>
      </c>
      <c r="J26" s="5">
        <f t="shared" si="9"/>
        <v>-314.69999999999709</v>
      </c>
      <c r="K26" s="6">
        <f t="shared" si="10"/>
        <v>-5.9522120780539289E-3</v>
      </c>
      <c r="M26" s="5">
        <f>VLOOKUP($B26,'Raw data'!$A$3:$N$199, 14)</f>
        <v>52054.8</v>
      </c>
      <c r="N26" s="5">
        <f t="shared" si="11"/>
        <v>-816.29999999999563</v>
      </c>
      <c r="O26" s="6">
        <f t="shared" si="12"/>
        <v>-1.5439436667669023E-2</v>
      </c>
    </row>
    <row r="27" spans="1:15" x14ac:dyDescent="0.2">
      <c r="B27" s="2" t="str">
        <f t="shared" si="6"/>
        <v>Mineral, WV</v>
      </c>
      <c r="C27" s="5">
        <f>VLOOKUP($B27,'Raw data'!$A$3:$N$199, 5)</f>
        <v>35080.800000000003</v>
      </c>
      <c r="D27" s="5"/>
      <c r="E27" s="5">
        <f>VLOOKUP($B27,'Raw data'!$A$3:$N$199, 8)</f>
        <v>35080.800000000003</v>
      </c>
      <c r="F27" s="5">
        <f t="shared" si="7"/>
        <v>0</v>
      </c>
      <c r="G27" s="6">
        <f t="shared" si="8"/>
        <v>0</v>
      </c>
      <c r="I27" s="5">
        <f>VLOOKUP($B27,'Raw data'!$A$3:$N$199, 11)</f>
        <v>35080.800000000003</v>
      </c>
      <c r="J27" s="5">
        <f t="shared" si="9"/>
        <v>0</v>
      </c>
      <c r="K27" s="6">
        <f t="shared" si="10"/>
        <v>0</v>
      </c>
      <c r="M27" s="5">
        <f>VLOOKUP($B27,'Raw data'!$A$3:$N$199, 14)</f>
        <v>35080.800000000003</v>
      </c>
      <c r="N27" s="5">
        <f t="shared" si="11"/>
        <v>0</v>
      </c>
      <c r="O27" s="6">
        <f t="shared" si="12"/>
        <v>0</v>
      </c>
    </row>
    <row r="28" spans="1:15" x14ac:dyDescent="0.2">
      <c r="B28" s="2" t="str">
        <f t="shared" si="6"/>
        <v>Monroe, WV</v>
      </c>
      <c r="C28" s="5">
        <f>VLOOKUP($B28,'Raw data'!$A$3:$N$199, 5)</f>
        <v>5125.1000000000004</v>
      </c>
      <c r="D28" s="5"/>
      <c r="E28" s="5">
        <f>VLOOKUP($B28,'Raw data'!$A$3:$N$199, 8)</f>
        <v>5125.1000000000004</v>
      </c>
      <c r="F28" s="5">
        <f t="shared" si="7"/>
        <v>0</v>
      </c>
      <c r="G28" s="6">
        <f t="shared" si="8"/>
        <v>0</v>
      </c>
      <c r="I28" s="5">
        <f>VLOOKUP($B28,'Raw data'!$A$3:$N$199, 11)</f>
        <v>5125.1000000000004</v>
      </c>
      <c r="J28" s="5">
        <f t="shared" si="9"/>
        <v>0</v>
      </c>
      <c r="K28" s="6">
        <f t="shared" si="10"/>
        <v>0</v>
      </c>
      <c r="M28" s="5">
        <f>VLOOKUP($B28,'Raw data'!$A$3:$N$199, 14)</f>
        <v>5125.1000000000004</v>
      </c>
      <c r="N28" s="5">
        <f t="shared" si="11"/>
        <v>0</v>
      </c>
      <c r="O28" s="6">
        <f t="shared" si="12"/>
        <v>0</v>
      </c>
    </row>
    <row r="29" spans="1:15" x14ac:dyDescent="0.2">
      <c r="B29" s="2" t="str">
        <f t="shared" si="6"/>
        <v>Morgan, WV</v>
      </c>
      <c r="C29" s="5">
        <f>VLOOKUP($B29,'Raw data'!$A$3:$N$199, 5)</f>
        <v>27199.9</v>
      </c>
      <c r="D29" s="5"/>
      <c r="E29" s="5">
        <f>VLOOKUP($B29,'Raw data'!$A$3:$N$199, 8)</f>
        <v>27199.599999999999</v>
      </c>
      <c r="F29" s="5">
        <f t="shared" si="7"/>
        <v>-0.30000000000291038</v>
      </c>
      <c r="G29" s="6">
        <f t="shared" si="8"/>
        <v>-1.1029452314269919E-5</v>
      </c>
      <c r="I29" s="5">
        <f>VLOOKUP($B29,'Raw data'!$A$3:$N$199, 11)</f>
        <v>27195.599999999999</v>
      </c>
      <c r="J29" s="5">
        <f t="shared" si="9"/>
        <v>-4.3000000000029104</v>
      </c>
      <c r="K29" s="6">
        <f t="shared" si="10"/>
        <v>-1.5808881650310885E-4</v>
      </c>
      <c r="M29" s="5">
        <f>VLOOKUP($B29,'Raw data'!$A$3:$N$199, 14)</f>
        <v>27198.7</v>
      </c>
      <c r="N29" s="5">
        <f t="shared" si="11"/>
        <v>-1.2000000000007276</v>
      </c>
      <c r="O29" s="6">
        <f t="shared" si="12"/>
        <v>-4.4117809256678424E-5</v>
      </c>
    </row>
    <row r="30" spans="1:15" x14ac:dyDescent="0.2">
      <c r="B30" s="2" t="str">
        <f t="shared" si="6"/>
        <v>Pendleton, WV</v>
      </c>
      <c r="C30" s="5">
        <f>VLOOKUP($B30,'Raw data'!$A$3:$N$199, 5)</f>
        <v>77180</v>
      </c>
      <c r="D30" s="5"/>
      <c r="E30" s="5">
        <f>VLOOKUP($B30,'Raw data'!$A$3:$N$199, 8)</f>
        <v>77180</v>
      </c>
      <c r="F30" s="5">
        <f t="shared" si="7"/>
        <v>0</v>
      </c>
      <c r="G30" s="6">
        <f t="shared" si="8"/>
        <v>0</v>
      </c>
      <c r="I30" s="5">
        <f>VLOOKUP($B30,'Raw data'!$A$3:$N$199, 11)</f>
        <v>77180</v>
      </c>
      <c r="J30" s="5">
        <f t="shared" si="9"/>
        <v>0</v>
      </c>
      <c r="K30" s="6">
        <f t="shared" si="10"/>
        <v>0</v>
      </c>
      <c r="M30" s="5">
        <f>VLOOKUP($B30,'Raw data'!$A$3:$N$199, 14)</f>
        <v>77180.100000000006</v>
      </c>
      <c r="N30" s="5">
        <f t="shared" si="11"/>
        <v>0.10000000000582077</v>
      </c>
      <c r="O30" s="6">
        <f t="shared" si="12"/>
        <v>1.2956724540790459E-6</v>
      </c>
    </row>
    <row r="31" spans="1:15" x14ac:dyDescent="0.2">
      <c r="B31" s="2" t="str">
        <f t="shared" si="6"/>
        <v>Preston, WV</v>
      </c>
      <c r="C31" s="5">
        <f>VLOOKUP($B31,'Raw data'!$A$3:$N$199, 5)</f>
        <v>413.9</v>
      </c>
      <c r="D31" s="5"/>
      <c r="E31" s="5">
        <f>VLOOKUP($B31,'Raw data'!$A$3:$N$199, 8)</f>
        <v>413.9</v>
      </c>
      <c r="F31" s="5">
        <f t="shared" si="7"/>
        <v>0</v>
      </c>
      <c r="G31" s="6">
        <f t="shared" si="8"/>
        <v>0</v>
      </c>
      <c r="I31" s="5">
        <f>VLOOKUP($B31,'Raw data'!$A$3:$N$199, 11)</f>
        <v>413.9</v>
      </c>
      <c r="J31" s="5">
        <f t="shared" si="9"/>
        <v>0</v>
      </c>
      <c r="K31" s="6">
        <f t="shared" si="10"/>
        <v>0</v>
      </c>
      <c r="M31" s="5">
        <f>VLOOKUP($B31,'Raw data'!$A$3:$N$199, 14)</f>
        <v>413.9</v>
      </c>
      <c r="N31" s="5">
        <f t="shared" si="11"/>
        <v>0</v>
      </c>
      <c r="O31" s="6">
        <f t="shared" si="12"/>
        <v>0</v>
      </c>
    </row>
    <row r="32" spans="1:15" x14ac:dyDescent="0.2">
      <c r="B32" s="2" t="str">
        <f t="shared" si="6"/>
        <v>Tucker, WV</v>
      </c>
      <c r="C32" s="5">
        <f>VLOOKUP($B32,'Raw data'!$A$3:$N$199, 5)</f>
        <v>124.2</v>
      </c>
      <c r="D32" s="5"/>
      <c r="E32" s="5">
        <f>VLOOKUP($B32,'Raw data'!$A$3:$N$199, 8)</f>
        <v>124.2</v>
      </c>
      <c r="F32" s="5">
        <f t="shared" si="7"/>
        <v>0</v>
      </c>
      <c r="G32" s="6">
        <f t="shared" si="8"/>
        <v>0</v>
      </c>
      <c r="I32" s="5">
        <f>VLOOKUP($B32,'Raw data'!$A$3:$N$199, 11)</f>
        <v>124.2</v>
      </c>
      <c r="J32" s="5">
        <f t="shared" si="9"/>
        <v>0</v>
      </c>
      <c r="K32" s="6">
        <f t="shared" si="10"/>
        <v>0</v>
      </c>
      <c r="M32" s="5">
        <f>VLOOKUP($B32,'Raw data'!$A$3:$N$199, 14)</f>
        <v>124.2</v>
      </c>
      <c r="N32" s="5">
        <f t="shared" si="11"/>
        <v>0</v>
      </c>
      <c r="O32" s="6">
        <f t="shared" si="12"/>
        <v>0</v>
      </c>
    </row>
  </sheetData>
  <mergeCells count="3">
    <mergeCell ref="E3:G3"/>
    <mergeCell ref="I3:K3"/>
    <mergeCell ref="M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/>
  </sheetViews>
  <sheetFormatPr defaultRowHeight="12" x14ac:dyDescent="0.2"/>
  <cols>
    <col min="1" max="1" width="25.83203125" style="2" customWidth="1"/>
    <col min="2" max="2" width="40.83203125" style="2" customWidth="1"/>
    <col min="3" max="3" width="8.83203125" style="2" customWidth="1"/>
    <col min="4" max="5" width="14.83203125" style="5" customWidth="1"/>
    <col min="6" max="6" width="2.83203125" style="2" customWidth="1"/>
    <col min="7" max="8" width="14.83203125" style="5" customWidth="1"/>
    <col min="9" max="9" width="2.83203125" style="2" customWidth="1"/>
    <col min="10" max="11" width="14.83203125" style="5" customWidth="1"/>
    <col min="12" max="12" width="2.83203125" style="2" customWidth="1"/>
    <col min="13" max="14" width="14.83203125" style="5" customWidth="1"/>
    <col min="15" max="16384" width="9.33203125" style="2"/>
  </cols>
  <sheetData>
    <row r="1" spans="1:14" x14ac:dyDescent="0.2">
      <c r="D1" s="10" t="s">
        <v>199</v>
      </c>
      <c r="E1" s="10"/>
      <c r="G1" s="10" t="s">
        <v>200</v>
      </c>
      <c r="H1" s="10"/>
      <c r="J1" s="10" t="s">
        <v>201</v>
      </c>
      <c r="K1" s="10"/>
      <c r="M1" s="10" t="s">
        <v>202</v>
      </c>
      <c r="N1" s="10"/>
    </row>
    <row r="2" spans="1:14" x14ac:dyDescent="0.2">
      <c r="A2" s="7" t="s">
        <v>0</v>
      </c>
      <c r="B2" s="7" t="s">
        <v>0</v>
      </c>
      <c r="C2" s="7" t="s">
        <v>198</v>
      </c>
      <c r="D2" s="8" t="s">
        <v>203</v>
      </c>
      <c r="E2" s="8" t="s">
        <v>204</v>
      </c>
      <c r="F2" s="3"/>
      <c r="G2" s="8" t="s">
        <v>203</v>
      </c>
      <c r="H2" s="8" t="s">
        <v>204</v>
      </c>
      <c r="I2" s="3"/>
      <c r="J2" s="8" t="s">
        <v>203</v>
      </c>
      <c r="K2" s="8" t="s">
        <v>204</v>
      </c>
      <c r="L2" s="3"/>
      <c r="M2" s="8" t="s">
        <v>203</v>
      </c>
      <c r="N2" s="8" t="s">
        <v>204</v>
      </c>
    </row>
    <row r="3" spans="1:14" x14ac:dyDescent="0.2">
      <c r="A3" s="2" t="str">
        <f>LEFT(B3, FIND("(", B3)-2)</f>
        <v>Accomack, VA</v>
      </c>
      <c r="B3" s="2" t="s">
        <v>1</v>
      </c>
      <c r="C3" s="2" t="str">
        <f>MID(B3,FIND(",", B3)+2, 2)</f>
        <v>VA</v>
      </c>
      <c r="D3" s="9">
        <v>1475753.3</v>
      </c>
      <c r="E3" s="9">
        <v>125934.8</v>
      </c>
      <c r="G3" s="9">
        <v>1475687.8</v>
      </c>
      <c r="H3" s="9">
        <v>125934.1</v>
      </c>
      <c r="J3" s="9">
        <v>1475767.2</v>
      </c>
      <c r="K3" s="9">
        <v>125935</v>
      </c>
      <c r="M3" s="9">
        <v>1475838.4</v>
      </c>
      <c r="N3" s="9">
        <v>125935.8</v>
      </c>
    </row>
    <row r="4" spans="1:14" x14ac:dyDescent="0.2">
      <c r="A4" s="2" t="str">
        <f t="shared" ref="A4:A67" si="0">LEFT(B4, FIND("(", B4)-2)</f>
        <v>Adams, PA</v>
      </c>
      <c r="B4" s="2" t="s">
        <v>2</v>
      </c>
      <c r="C4" s="2" t="str">
        <f t="shared" ref="C4:C67" si="1">MID(B4,FIND(",", B4)+2, 2)</f>
        <v>PA</v>
      </c>
      <c r="D4" s="9">
        <v>2909787.3</v>
      </c>
      <c r="E4" s="9">
        <v>157287.79999999999</v>
      </c>
      <c r="G4" s="9">
        <v>2908690.3</v>
      </c>
      <c r="H4" s="9">
        <v>157242.29999999999</v>
      </c>
      <c r="J4" s="9">
        <v>2908329.5</v>
      </c>
      <c r="K4" s="9">
        <v>157279.29999999999</v>
      </c>
      <c r="M4" s="9">
        <v>2917166.2</v>
      </c>
      <c r="N4" s="9">
        <v>157598.5</v>
      </c>
    </row>
    <row r="5" spans="1:14" x14ac:dyDescent="0.2">
      <c r="A5" s="2" t="str">
        <f t="shared" si="0"/>
        <v>Albemarle, VA</v>
      </c>
      <c r="B5" s="2" t="s">
        <v>3</v>
      </c>
      <c r="C5" s="2" t="str">
        <f t="shared" si="1"/>
        <v>VA</v>
      </c>
      <c r="D5" s="9">
        <v>1267032</v>
      </c>
      <c r="E5" s="9">
        <v>127984.8</v>
      </c>
      <c r="G5" s="9">
        <v>1264369.5</v>
      </c>
      <c r="H5" s="9">
        <v>128471.5</v>
      </c>
      <c r="J5" s="9">
        <v>1248680.1000000001</v>
      </c>
      <c r="K5" s="9">
        <v>126838.8</v>
      </c>
      <c r="M5" s="9">
        <v>1266590.2</v>
      </c>
      <c r="N5" s="9">
        <v>126890.5</v>
      </c>
    </row>
    <row r="6" spans="1:14" x14ac:dyDescent="0.2">
      <c r="A6" s="2" t="str">
        <f t="shared" si="0"/>
        <v>Alexandria, VA</v>
      </c>
      <c r="B6" s="2" t="s">
        <v>4</v>
      </c>
      <c r="C6" s="2" t="str">
        <f t="shared" si="1"/>
        <v>VA</v>
      </c>
      <c r="D6" s="9">
        <v>479297.1</v>
      </c>
      <c r="E6" s="9">
        <v>22046.5</v>
      </c>
      <c r="G6" s="9">
        <v>478880.5</v>
      </c>
      <c r="H6" s="9">
        <v>21979.200000000001</v>
      </c>
      <c r="J6" s="9">
        <v>478880.4</v>
      </c>
      <c r="K6" s="9">
        <v>21979.200000000001</v>
      </c>
      <c r="M6" s="9">
        <v>478880.3</v>
      </c>
      <c r="N6" s="9">
        <v>21979.200000000001</v>
      </c>
    </row>
    <row r="7" spans="1:14" x14ac:dyDescent="0.2">
      <c r="A7" s="2" t="str">
        <f t="shared" si="0"/>
        <v>Allegany, MD</v>
      </c>
      <c r="B7" s="2" t="s">
        <v>5</v>
      </c>
      <c r="C7" s="2" t="str">
        <f t="shared" si="1"/>
        <v>MD</v>
      </c>
      <c r="D7" s="9">
        <v>873466.9</v>
      </c>
      <c r="E7" s="9">
        <v>51339.4</v>
      </c>
      <c r="G7" s="9">
        <v>873514.6</v>
      </c>
      <c r="H7" s="9">
        <v>51362.8</v>
      </c>
      <c r="J7" s="9">
        <v>872492.8</v>
      </c>
      <c r="K7" s="9">
        <v>51321.7</v>
      </c>
      <c r="M7" s="9">
        <v>873196.6</v>
      </c>
      <c r="N7" s="9">
        <v>51330.1</v>
      </c>
    </row>
    <row r="8" spans="1:14" x14ac:dyDescent="0.2">
      <c r="A8" s="2" t="str">
        <f t="shared" si="0"/>
        <v>Allegany, NY</v>
      </c>
      <c r="B8" s="2" t="s">
        <v>6</v>
      </c>
      <c r="C8" s="2" t="str">
        <f t="shared" si="1"/>
        <v>NY</v>
      </c>
      <c r="D8" s="9">
        <v>127235.6</v>
      </c>
      <c r="E8" s="9">
        <v>6094.2</v>
      </c>
      <c r="G8" s="9">
        <v>127234.4</v>
      </c>
      <c r="H8" s="9">
        <v>6094.1</v>
      </c>
      <c r="J8" s="9">
        <v>127235.5</v>
      </c>
      <c r="K8" s="9">
        <v>6094.2</v>
      </c>
      <c r="M8" s="9">
        <v>127236.7</v>
      </c>
      <c r="N8" s="9">
        <v>6094.2</v>
      </c>
    </row>
    <row r="9" spans="1:14" x14ac:dyDescent="0.2">
      <c r="A9" s="2" t="str">
        <f t="shared" si="0"/>
        <v>Alleghany, VA</v>
      </c>
      <c r="B9" s="2" t="s">
        <v>7</v>
      </c>
      <c r="C9" s="2" t="str">
        <f t="shared" si="1"/>
        <v>VA</v>
      </c>
      <c r="D9" s="9">
        <v>545887.19999999995</v>
      </c>
      <c r="E9" s="9">
        <v>79273.3</v>
      </c>
      <c r="G9" s="9">
        <v>545884</v>
      </c>
      <c r="H9" s="9">
        <v>79272.800000000003</v>
      </c>
      <c r="J9" s="9">
        <v>545887.69999999995</v>
      </c>
      <c r="K9" s="9">
        <v>79273.399999999994</v>
      </c>
      <c r="M9" s="9">
        <v>545892.6</v>
      </c>
      <c r="N9" s="9">
        <v>79274.2</v>
      </c>
    </row>
    <row r="10" spans="1:14" x14ac:dyDescent="0.2">
      <c r="A10" s="2" t="str">
        <f t="shared" si="0"/>
        <v>Amelia, VA</v>
      </c>
      <c r="B10" s="2" t="s">
        <v>8</v>
      </c>
      <c r="C10" s="2" t="str">
        <f t="shared" si="1"/>
        <v>VA</v>
      </c>
      <c r="D10" s="9">
        <v>491530</v>
      </c>
      <c r="E10" s="9">
        <v>43064.9</v>
      </c>
      <c r="G10" s="9">
        <v>491104.5</v>
      </c>
      <c r="H10" s="9">
        <v>43108.1</v>
      </c>
      <c r="J10" s="9">
        <v>491368.7</v>
      </c>
      <c r="K10" s="9">
        <v>43015.199999999997</v>
      </c>
      <c r="M10" s="9">
        <v>492246.9</v>
      </c>
      <c r="N10" s="9">
        <v>42970.6</v>
      </c>
    </row>
    <row r="11" spans="1:14" x14ac:dyDescent="0.2">
      <c r="A11" s="2" t="str">
        <f t="shared" si="0"/>
        <v>Amherst, VA</v>
      </c>
      <c r="B11" s="2" t="s">
        <v>9</v>
      </c>
      <c r="C11" s="2" t="str">
        <f t="shared" si="1"/>
        <v>VA</v>
      </c>
      <c r="D11" s="9">
        <v>730212.3</v>
      </c>
      <c r="E11" s="9">
        <v>93867.4</v>
      </c>
      <c r="G11" s="9">
        <v>730203.3</v>
      </c>
      <c r="H11" s="9">
        <v>93866.2</v>
      </c>
      <c r="J11" s="9">
        <v>730213</v>
      </c>
      <c r="K11" s="9">
        <v>93867.8</v>
      </c>
      <c r="M11" s="9">
        <v>730229.1</v>
      </c>
      <c r="N11" s="9">
        <v>93870.8</v>
      </c>
    </row>
    <row r="12" spans="1:14" x14ac:dyDescent="0.2">
      <c r="A12" s="2" t="str">
        <f t="shared" si="0"/>
        <v>Anne Arundel, MD</v>
      </c>
      <c r="B12" s="2" t="s">
        <v>10</v>
      </c>
      <c r="C12" s="2" t="str">
        <f t="shared" si="1"/>
        <v>MD</v>
      </c>
      <c r="D12" s="9">
        <v>3237353.2</v>
      </c>
      <c r="E12" s="9">
        <v>231199.9</v>
      </c>
      <c r="G12" s="9">
        <v>3236213</v>
      </c>
      <c r="H12" s="9">
        <v>231143</v>
      </c>
      <c r="J12" s="9">
        <v>3221613.4</v>
      </c>
      <c r="K12" s="9">
        <v>230902.9</v>
      </c>
      <c r="M12" s="9">
        <v>3244353</v>
      </c>
      <c r="N12" s="9">
        <v>231604.6</v>
      </c>
    </row>
    <row r="13" spans="1:14" x14ac:dyDescent="0.2">
      <c r="A13" s="2" t="str">
        <f t="shared" si="0"/>
        <v>Appomattox, VA</v>
      </c>
      <c r="B13" s="2" t="s">
        <v>11</v>
      </c>
      <c r="C13" s="2" t="str">
        <f t="shared" si="1"/>
        <v>VA</v>
      </c>
      <c r="D13" s="9">
        <v>363616.6</v>
      </c>
      <c r="E13" s="9">
        <v>36835.800000000003</v>
      </c>
      <c r="G13" s="9">
        <v>363436.4</v>
      </c>
      <c r="H13" s="9">
        <v>36849.800000000003</v>
      </c>
      <c r="J13" s="9">
        <v>363193.2</v>
      </c>
      <c r="K13" s="9">
        <v>36806.699999999997</v>
      </c>
      <c r="M13" s="9">
        <v>363945.1</v>
      </c>
      <c r="N13" s="9">
        <v>36756.199999999997</v>
      </c>
    </row>
    <row r="14" spans="1:14" x14ac:dyDescent="0.2">
      <c r="A14" s="2" t="str">
        <f t="shared" si="0"/>
        <v>Arlington, VA</v>
      </c>
      <c r="B14" s="2" t="s">
        <v>12</v>
      </c>
      <c r="C14" s="2" t="str">
        <f t="shared" si="1"/>
        <v>VA</v>
      </c>
      <c r="D14" s="9">
        <v>136812.6</v>
      </c>
      <c r="E14" s="9">
        <v>19357.099999999999</v>
      </c>
      <c r="G14" s="9">
        <v>136579.9</v>
      </c>
      <c r="H14" s="9">
        <v>19318.2</v>
      </c>
      <c r="J14" s="9">
        <v>136579.79999999999</v>
      </c>
      <c r="K14" s="9">
        <v>19318.2</v>
      </c>
      <c r="M14" s="9">
        <v>136579.79999999999</v>
      </c>
      <c r="N14" s="9">
        <v>19318.2</v>
      </c>
    </row>
    <row r="15" spans="1:14" x14ac:dyDescent="0.2">
      <c r="A15" s="2" t="str">
        <f t="shared" si="0"/>
        <v>Augusta, VA</v>
      </c>
      <c r="B15" s="2" t="s">
        <v>13</v>
      </c>
      <c r="C15" s="2" t="str">
        <f t="shared" si="1"/>
        <v>VA</v>
      </c>
      <c r="D15" s="9">
        <v>1820126.7</v>
      </c>
      <c r="E15" s="9">
        <v>310785.09999999998</v>
      </c>
      <c r="G15" s="9">
        <v>1819713.8</v>
      </c>
      <c r="H15" s="9">
        <v>310796.90000000002</v>
      </c>
      <c r="J15" s="9">
        <v>1815736.3</v>
      </c>
      <c r="K15" s="9">
        <v>310503.2</v>
      </c>
      <c r="M15" s="9">
        <v>1821246.9</v>
      </c>
      <c r="N15" s="9">
        <v>310576.2</v>
      </c>
    </row>
    <row r="16" spans="1:14" x14ac:dyDescent="0.2">
      <c r="A16" s="2" t="str">
        <f t="shared" si="0"/>
        <v>Baltimore City, MD</v>
      </c>
      <c r="B16" s="2" t="s">
        <v>14</v>
      </c>
      <c r="C16" s="2" t="str">
        <f t="shared" si="1"/>
        <v>MD</v>
      </c>
      <c r="D16" s="9">
        <v>3831889.4</v>
      </c>
      <c r="E16" s="9">
        <v>128970.1</v>
      </c>
      <c r="G16" s="9">
        <v>3831900</v>
      </c>
      <c r="H16" s="9">
        <v>128970.1</v>
      </c>
      <c r="J16" s="9">
        <v>3831875.5</v>
      </c>
      <c r="K16" s="9">
        <v>128970.1</v>
      </c>
      <c r="M16" s="9">
        <v>3831870.5</v>
      </c>
      <c r="N16" s="9">
        <v>128970.1</v>
      </c>
    </row>
    <row r="17" spans="1:14" x14ac:dyDescent="0.2">
      <c r="A17" s="2" t="str">
        <f t="shared" si="0"/>
        <v>Baltimore, MD</v>
      </c>
      <c r="B17" s="2" t="s">
        <v>15</v>
      </c>
      <c r="C17" s="2" t="str">
        <f t="shared" si="1"/>
        <v>MD</v>
      </c>
      <c r="D17" s="9">
        <v>4935993.5</v>
      </c>
      <c r="E17" s="9">
        <v>304982.7</v>
      </c>
      <c r="G17" s="9">
        <v>4932150.4000000004</v>
      </c>
      <c r="H17" s="9">
        <v>304850.5</v>
      </c>
      <c r="J17" s="9">
        <v>4926330.2</v>
      </c>
      <c r="K17" s="9">
        <v>304818.59999999998</v>
      </c>
      <c r="M17" s="9">
        <v>4939313.8</v>
      </c>
      <c r="N17" s="9">
        <v>304874.40000000002</v>
      </c>
    </row>
    <row r="18" spans="1:14" x14ac:dyDescent="0.2">
      <c r="A18" s="2" t="str">
        <f t="shared" si="0"/>
        <v>Bath, VA</v>
      </c>
      <c r="B18" s="2" t="s">
        <v>16</v>
      </c>
      <c r="C18" s="2" t="str">
        <f t="shared" si="1"/>
        <v>VA</v>
      </c>
      <c r="D18" s="9">
        <v>318079.7</v>
      </c>
      <c r="E18" s="9">
        <v>33155.599999999999</v>
      </c>
      <c r="G18" s="9">
        <v>318050.40000000002</v>
      </c>
      <c r="H18" s="9">
        <v>33151.5</v>
      </c>
      <c r="J18" s="9">
        <v>318068.09999999998</v>
      </c>
      <c r="K18" s="9">
        <v>33149.599999999999</v>
      </c>
      <c r="M18" s="9">
        <v>318158.40000000002</v>
      </c>
      <c r="N18" s="9">
        <v>33157.9</v>
      </c>
    </row>
    <row r="19" spans="1:14" x14ac:dyDescent="0.2">
      <c r="A19" s="2" t="str">
        <f t="shared" si="0"/>
        <v>Bedford, PA</v>
      </c>
      <c r="B19" s="2" t="s">
        <v>17</v>
      </c>
      <c r="C19" s="2" t="str">
        <f t="shared" si="1"/>
        <v>PA</v>
      </c>
      <c r="D19" s="9">
        <v>2603314.2000000002</v>
      </c>
      <c r="E19" s="9">
        <v>91472.7</v>
      </c>
      <c r="G19" s="9">
        <v>2602699</v>
      </c>
      <c r="H19" s="9">
        <v>91475.3</v>
      </c>
      <c r="J19" s="9">
        <v>2602204.7999999998</v>
      </c>
      <c r="K19" s="9">
        <v>91461.4</v>
      </c>
      <c r="M19" s="9">
        <v>2604313.6000000001</v>
      </c>
      <c r="N19" s="9">
        <v>91472</v>
      </c>
    </row>
    <row r="20" spans="1:14" x14ac:dyDescent="0.2">
      <c r="A20" s="2" t="str">
        <f t="shared" si="0"/>
        <v>Bedford, VA</v>
      </c>
      <c r="B20" s="2" t="s">
        <v>18</v>
      </c>
      <c r="C20" s="2" t="str">
        <f t="shared" si="1"/>
        <v>VA</v>
      </c>
      <c r="D20" s="9">
        <v>214416.8</v>
      </c>
      <c r="E20" s="9">
        <v>32413.9</v>
      </c>
      <c r="G20" s="9">
        <v>213832.6</v>
      </c>
      <c r="H20" s="9">
        <v>32400.6</v>
      </c>
      <c r="J20" s="9">
        <v>211493.6</v>
      </c>
      <c r="K20" s="9">
        <v>32390.400000000001</v>
      </c>
      <c r="M20" s="9">
        <v>216566.8</v>
      </c>
      <c r="N20" s="9">
        <v>32577.9</v>
      </c>
    </row>
    <row r="21" spans="1:14" x14ac:dyDescent="0.2">
      <c r="A21" s="2" t="str">
        <f t="shared" si="0"/>
        <v>Berkeley, WV</v>
      </c>
      <c r="B21" s="2" t="s">
        <v>19</v>
      </c>
      <c r="C21" s="2" t="str">
        <f t="shared" si="1"/>
        <v>WV</v>
      </c>
      <c r="D21" s="9">
        <v>1159168.7</v>
      </c>
      <c r="E21" s="9">
        <v>58047.5</v>
      </c>
      <c r="G21" s="9">
        <v>1169176.8999999999</v>
      </c>
      <c r="H21" s="9">
        <v>58032.3</v>
      </c>
      <c r="J21" s="9">
        <v>1154443.8999999999</v>
      </c>
      <c r="K21" s="9">
        <v>57727.6</v>
      </c>
      <c r="M21" s="9">
        <v>1172669</v>
      </c>
      <c r="N21" s="9">
        <v>57966.3</v>
      </c>
    </row>
    <row r="22" spans="1:14" x14ac:dyDescent="0.2">
      <c r="A22" s="2" t="str">
        <f t="shared" si="0"/>
        <v>Berks, PA</v>
      </c>
      <c r="B22" s="2" t="s">
        <v>20</v>
      </c>
      <c r="C22" s="2" t="str">
        <f t="shared" si="1"/>
        <v>PA</v>
      </c>
      <c r="D22" s="9">
        <v>1038420.3</v>
      </c>
      <c r="E22" s="9">
        <v>27967.1</v>
      </c>
      <c r="G22" s="9">
        <v>1038036.8</v>
      </c>
      <c r="H22" s="9">
        <v>27988</v>
      </c>
      <c r="J22" s="9">
        <v>1043959.9</v>
      </c>
      <c r="K22" s="9">
        <v>28044.3</v>
      </c>
      <c r="M22" s="9">
        <v>1045030.1</v>
      </c>
      <c r="N22" s="9">
        <v>28002.7</v>
      </c>
    </row>
    <row r="23" spans="1:14" x14ac:dyDescent="0.2">
      <c r="A23" s="2" t="str">
        <f t="shared" si="0"/>
        <v>Blair, PA</v>
      </c>
      <c r="B23" s="2" t="s">
        <v>21</v>
      </c>
      <c r="C23" s="2" t="str">
        <f t="shared" si="1"/>
        <v>PA</v>
      </c>
      <c r="D23" s="9">
        <v>2600015.7999999998</v>
      </c>
      <c r="E23" s="9">
        <v>135361.5</v>
      </c>
      <c r="G23" s="9">
        <v>2598072.4</v>
      </c>
      <c r="H23" s="9">
        <v>135336.4</v>
      </c>
      <c r="J23" s="9">
        <v>2596921.5</v>
      </c>
      <c r="K23" s="9">
        <v>135348.20000000001</v>
      </c>
      <c r="M23" s="9">
        <v>2602527.1</v>
      </c>
      <c r="N23" s="9">
        <v>135404</v>
      </c>
    </row>
    <row r="24" spans="1:14" x14ac:dyDescent="0.2">
      <c r="A24" s="2" t="str">
        <f t="shared" si="0"/>
        <v>Botetourt, VA</v>
      </c>
      <c r="B24" s="2" t="s">
        <v>22</v>
      </c>
      <c r="C24" s="2" t="str">
        <f t="shared" si="1"/>
        <v>VA</v>
      </c>
      <c r="D24" s="9">
        <v>636185.59999999998</v>
      </c>
      <c r="E24" s="9">
        <v>94600.2</v>
      </c>
      <c r="G24" s="9">
        <v>636146.9</v>
      </c>
      <c r="H24" s="9">
        <v>94677</v>
      </c>
      <c r="J24" s="9">
        <v>635933.1</v>
      </c>
      <c r="K24" s="9">
        <v>94536.4</v>
      </c>
      <c r="M24" s="9">
        <v>636093.80000000005</v>
      </c>
      <c r="N24" s="9">
        <v>94500.800000000003</v>
      </c>
    </row>
    <row r="25" spans="1:14" x14ac:dyDescent="0.2">
      <c r="A25" s="2" t="str">
        <f t="shared" si="0"/>
        <v>Bradford, PA</v>
      </c>
      <c r="B25" s="2" t="s">
        <v>23</v>
      </c>
      <c r="C25" s="2" t="str">
        <f t="shared" si="1"/>
        <v>PA</v>
      </c>
      <c r="D25" s="9">
        <v>2849482.1</v>
      </c>
      <c r="E25" s="9">
        <v>166282.20000000001</v>
      </c>
      <c r="G25" s="9">
        <v>2848725.4</v>
      </c>
      <c r="H25" s="9">
        <v>166302.70000000001</v>
      </c>
      <c r="J25" s="9">
        <v>2848342.5</v>
      </c>
      <c r="K25" s="9">
        <v>166225.70000000001</v>
      </c>
      <c r="M25" s="9">
        <v>2851599.1</v>
      </c>
      <c r="N25" s="9">
        <v>166278.1</v>
      </c>
    </row>
    <row r="26" spans="1:14" x14ac:dyDescent="0.2">
      <c r="A26" s="2" t="str">
        <f t="shared" si="0"/>
        <v>Broome, NY</v>
      </c>
      <c r="B26" s="2" t="s">
        <v>24</v>
      </c>
      <c r="C26" s="2" t="str">
        <f t="shared" si="1"/>
        <v>NY</v>
      </c>
      <c r="D26" s="9">
        <v>2329605.5</v>
      </c>
      <c r="E26" s="9">
        <v>141684</v>
      </c>
      <c r="G26" s="9">
        <v>2329590.7000000002</v>
      </c>
      <c r="H26" s="9">
        <v>141684.4</v>
      </c>
      <c r="J26" s="9">
        <v>2329511.9</v>
      </c>
      <c r="K26" s="9">
        <v>141681.70000000001</v>
      </c>
      <c r="M26" s="9">
        <v>2329640</v>
      </c>
      <c r="N26" s="9">
        <v>141683.6</v>
      </c>
    </row>
    <row r="27" spans="1:14" x14ac:dyDescent="0.2">
      <c r="A27" s="2" t="str">
        <f t="shared" si="0"/>
        <v>Buckingham, VA</v>
      </c>
      <c r="B27" s="2" t="s">
        <v>25</v>
      </c>
      <c r="C27" s="2" t="str">
        <f t="shared" si="1"/>
        <v>VA</v>
      </c>
      <c r="D27" s="9">
        <v>645164</v>
      </c>
      <c r="E27" s="9">
        <v>102508.2</v>
      </c>
      <c r="G27" s="9">
        <v>645058.6</v>
      </c>
      <c r="H27" s="9">
        <v>102510.8</v>
      </c>
      <c r="J27" s="9">
        <v>645095.9</v>
      </c>
      <c r="K27" s="9">
        <v>102487.1</v>
      </c>
      <c r="M27" s="9">
        <v>645343.80000000005</v>
      </c>
      <c r="N27" s="9">
        <v>102517</v>
      </c>
    </row>
    <row r="28" spans="1:14" x14ac:dyDescent="0.2">
      <c r="A28" s="2" t="str">
        <f t="shared" si="0"/>
        <v>Buena Vista, VA</v>
      </c>
      <c r="B28" s="2" t="s">
        <v>26</v>
      </c>
      <c r="C28" s="2" t="str">
        <f t="shared" si="1"/>
        <v>VA</v>
      </c>
      <c r="D28" s="9">
        <v>52928.3</v>
      </c>
      <c r="E28" s="9">
        <v>9371.7999999999993</v>
      </c>
      <c r="G28" s="9">
        <v>52963.8</v>
      </c>
      <c r="H28" s="9">
        <v>9381.1</v>
      </c>
      <c r="J28" s="9">
        <v>52907.199999999997</v>
      </c>
      <c r="K28" s="9">
        <v>9367.7000000000007</v>
      </c>
      <c r="M28" s="9">
        <v>52916.6</v>
      </c>
      <c r="N28" s="9">
        <v>9369.1</v>
      </c>
    </row>
    <row r="29" spans="1:14" x14ac:dyDescent="0.2">
      <c r="A29" s="2" t="str">
        <f t="shared" si="0"/>
        <v>Calvert, MD</v>
      </c>
      <c r="B29" s="2" t="s">
        <v>27</v>
      </c>
      <c r="C29" s="2" t="str">
        <f t="shared" si="1"/>
        <v>MD</v>
      </c>
      <c r="D29" s="9">
        <v>1370521.1</v>
      </c>
      <c r="E29" s="9">
        <v>351477.9</v>
      </c>
      <c r="G29" s="9">
        <v>1368970.9</v>
      </c>
      <c r="H29" s="9">
        <v>351414.2</v>
      </c>
      <c r="J29" s="9">
        <v>1368480.8</v>
      </c>
      <c r="K29" s="9">
        <v>351411.20000000001</v>
      </c>
      <c r="M29" s="9">
        <v>1371741.3</v>
      </c>
      <c r="N29" s="9">
        <v>351509.8</v>
      </c>
    </row>
    <row r="30" spans="1:14" x14ac:dyDescent="0.2">
      <c r="A30" s="2" t="str">
        <f t="shared" si="0"/>
        <v>Cambria, PA</v>
      </c>
      <c r="B30" s="2" t="s">
        <v>28</v>
      </c>
      <c r="C30" s="2" t="str">
        <f t="shared" si="1"/>
        <v>PA</v>
      </c>
      <c r="D30" s="9">
        <v>779380.3</v>
      </c>
      <c r="E30" s="9">
        <v>27675.8</v>
      </c>
      <c r="G30" s="9">
        <v>778496.8</v>
      </c>
      <c r="H30" s="9">
        <v>27678.7</v>
      </c>
      <c r="J30" s="9">
        <v>778581.5</v>
      </c>
      <c r="K30" s="9">
        <v>27656.9</v>
      </c>
      <c r="M30" s="9">
        <v>779881.8</v>
      </c>
      <c r="N30" s="9">
        <v>27652</v>
      </c>
    </row>
    <row r="31" spans="1:14" x14ac:dyDescent="0.2">
      <c r="A31" s="2" t="str">
        <f t="shared" si="0"/>
        <v>Cameron, PA</v>
      </c>
      <c r="B31" s="2" t="s">
        <v>29</v>
      </c>
      <c r="C31" s="2" t="str">
        <f t="shared" si="1"/>
        <v>PA</v>
      </c>
      <c r="D31" s="9">
        <v>442554.4</v>
      </c>
      <c r="E31" s="9">
        <v>20450.2</v>
      </c>
      <c r="G31" s="9">
        <v>442552.5</v>
      </c>
      <c r="H31" s="9">
        <v>20450.2</v>
      </c>
      <c r="J31" s="9">
        <v>442555.4</v>
      </c>
      <c r="K31" s="9">
        <v>20450.3</v>
      </c>
      <c r="M31" s="9">
        <v>442559.9</v>
      </c>
      <c r="N31" s="9">
        <v>20450.3</v>
      </c>
    </row>
    <row r="32" spans="1:14" x14ac:dyDescent="0.2">
      <c r="A32" s="2" t="str">
        <f t="shared" si="0"/>
        <v>Campbell, VA</v>
      </c>
      <c r="B32" s="2" t="s">
        <v>30</v>
      </c>
      <c r="C32" s="2" t="str">
        <f t="shared" si="1"/>
        <v>VA</v>
      </c>
      <c r="D32" s="9">
        <v>250935.8</v>
      </c>
      <c r="E32" s="9">
        <v>15514.3</v>
      </c>
      <c r="G32" s="9">
        <v>250854.6</v>
      </c>
      <c r="H32" s="9">
        <v>15497.6</v>
      </c>
      <c r="J32" s="9">
        <v>249764.7</v>
      </c>
      <c r="K32" s="9">
        <v>15471</v>
      </c>
      <c r="M32" s="9">
        <v>251137.4</v>
      </c>
      <c r="N32" s="9">
        <v>15525.8</v>
      </c>
    </row>
    <row r="33" spans="1:14" x14ac:dyDescent="0.2">
      <c r="A33" s="2" t="str">
        <f t="shared" si="0"/>
        <v>Carbon, PA</v>
      </c>
      <c r="B33" s="2" t="s">
        <v>31</v>
      </c>
      <c r="C33" s="2" t="str">
        <f t="shared" si="1"/>
        <v>PA</v>
      </c>
      <c r="D33" s="9">
        <v>9869.6</v>
      </c>
      <c r="E33" s="9">
        <v>1053.0999999999999</v>
      </c>
      <c r="G33" s="9">
        <v>9869.6</v>
      </c>
      <c r="H33" s="9">
        <v>1053.0999999999999</v>
      </c>
      <c r="J33" s="9">
        <v>9869.7000000000007</v>
      </c>
      <c r="K33" s="9">
        <v>1053.0999999999999</v>
      </c>
      <c r="M33" s="9">
        <v>9869.7999999999993</v>
      </c>
      <c r="N33" s="9">
        <v>1053.0999999999999</v>
      </c>
    </row>
    <row r="34" spans="1:14" x14ac:dyDescent="0.2">
      <c r="A34" s="2" t="str">
        <f t="shared" si="0"/>
        <v>Caroline, MD</v>
      </c>
      <c r="B34" s="2" t="s">
        <v>32</v>
      </c>
      <c r="C34" s="2" t="str">
        <f t="shared" si="1"/>
        <v>MD</v>
      </c>
      <c r="D34" s="9">
        <v>2884877</v>
      </c>
      <c r="E34" s="9">
        <v>113210.6</v>
      </c>
      <c r="G34" s="9">
        <v>2883565.4</v>
      </c>
      <c r="H34" s="9">
        <v>113177</v>
      </c>
      <c r="J34" s="9">
        <v>2881983.8</v>
      </c>
      <c r="K34" s="9">
        <v>113184.2</v>
      </c>
      <c r="M34" s="9">
        <v>2892527.1</v>
      </c>
      <c r="N34" s="9">
        <v>113407.5</v>
      </c>
    </row>
    <row r="35" spans="1:14" x14ac:dyDescent="0.2">
      <c r="A35" s="2" t="str">
        <f t="shared" si="0"/>
        <v>Caroline, VA</v>
      </c>
      <c r="B35" s="2" t="s">
        <v>33</v>
      </c>
      <c r="C35" s="2" t="str">
        <f t="shared" si="1"/>
        <v>VA</v>
      </c>
      <c r="D35" s="9">
        <v>808707.3</v>
      </c>
      <c r="E35" s="9">
        <v>51308.9</v>
      </c>
      <c r="G35" s="9">
        <v>806584.8</v>
      </c>
      <c r="H35" s="9">
        <v>51232.7</v>
      </c>
      <c r="J35" s="9">
        <v>807549.3</v>
      </c>
      <c r="K35" s="9">
        <v>51228.3</v>
      </c>
      <c r="M35" s="9">
        <v>810755.4</v>
      </c>
      <c r="N35" s="9">
        <v>51240</v>
      </c>
    </row>
    <row r="36" spans="1:14" x14ac:dyDescent="0.2">
      <c r="A36" s="2" t="str">
        <f t="shared" si="0"/>
        <v>Carroll, MD</v>
      </c>
      <c r="B36" s="2" t="s">
        <v>34</v>
      </c>
      <c r="C36" s="2" t="str">
        <f t="shared" si="1"/>
        <v>MD</v>
      </c>
      <c r="D36" s="9">
        <v>2049060.8</v>
      </c>
      <c r="E36" s="9">
        <v>51169.4</v>
      </c>
      <c r="G36" s="9">
        <v>2048459.8</v>
      </c>
      <c r="H36" s="9">
        <v>51162</v>
      </c>
      <c r="J36" s="9">
        <v>2047116.5</v>
      </c>
      <c r="K36" s="9">
        <v>51137.4</v>
      </c>
      <c r="M36" s="9">
        <v>2051817.3</v>
      </c>
      <c r="N36" s="9">
        <v>51143.9</v>
      </c>
    </row>
    <row r="37" spans="1:14" x14ac:dyDescent="0.2">
      <c r="A37" s="2" t="str">
        <f t="shared" si="0"/>
        <v>Cecil, MD</v>
      </c>
      <c r="B37" s="2" t="s">
        <v>35</v>
      </c>
      <c r="C37" s="2" t="str">
        <f t="shared" si="1"/>
        <v>MD</v>
      </c>
      <c r="D37" s="9">
        <v>2190737.6</v>
      </c>
      <c r="E37" s="9">
        <v>138891.79999999999</v>
      </c>
      <c r="G37" s="9">
        <v>2184245.6</v>
      </c>
      <c r="H37" s="9">
        <v>138825.60000000001</v>
      </c>
      <c r="J37" s="9">
        <v>2182168.1</v>
      </c>
      <c r="K37" s="9">
        <v>138728.6</v>
      </c>
      <c r="M37" s="9">
        <v>2201764.5</v>
      </c>
      <c r="N37" s="9">
        <v>138861.5</v>
      </c>
    </row>
    <row r="38" spans="1:14" x14ac:dyDescent="0.2">
      <c r="A38" s="2" t="str">
        <f t="shared" si="0"/>
        <v>Centre, PA</v>
      </c>
      <c r="B38" s="2" t="s">
        <v>36</v>
      </c>
      <c r="C38" s="2" t="str">
        <f t="shared" si="1"/>
        <v>PA</v>
      </c>
      <c r="D38" s="9">
        <v>3576166.2</v>
      </c>
      <c r="E38" s="9">
        <v>67990.399999999994</v>
      </c>
      <c r="G38" s="9">
        <v>3570373.6</v>
      </c>
      <c r="H38" s="9">
        <v>68034.399999999994</v>
      </c>
      <c r="J38" s="9">
        <v>3563557.3</v>
      </c>
      <c r="K38" s="9">
        <v>67828.399999999994</v>
      </c>
      <c r="M38" s="9">
        <v>3587845.4</v>
      </c>
      <c r="N38" s="9">
        <v>67823.5</v>
      </c>
    </row>
    <row r="39" spans="1:14" x14ac:dyDescent="0.2">
      <c r="A39" s="2" t="str">
        <f t="shared" si="0"/>
        <v>Charles City, VA</v>
      </c>
      <c r="B39" s="2" t="s">
        <v>37</v>
      </c>
      <c r="C39" s="2" t="str">
        <f t="shared" si="1"/>
        <v>VA</v>
      </c>
      <c r="D39" s="9">
        <v>479200.5</v>
      </c>
      <c r="E39" s="9">
        <v>27717.4</v>
      </c>
      <c r="G39" s="9">
        <v>478280.3</v>
      </c>
      <c r="H39" s="9">
        <v>27758</v>
      </c>
      <c r="J39" s="9">
        <v>479317.3</v>
      </c>
      <c r="K39" s="9">
        <v>27657.7</v>
      </c>
      <c r="M39" s="9">
        <v>480743.7</v>
      </c>
      <c r="N39" s="9">
        <v>27637.9</v>
      </c>
    </row>
    <row r="40" spans="1:14" x14ac:dyDescent="0.2">
      <c r="A40" s="2" t="str">
        <f t="shared" si="0"/>
        <v>Charles, MD</v>
      </c>
      <c r="B40" s="2" t="s">
        <v>38</v>
      </c>
      <c r="C40" s="2" t="str">
        <f t="shared" si="1"/>
        <v>MD</v>
      </c>
      <c r="D40" s="9">
        <v>1294682.3999999999</v>
      </c>
      <c r="E40" s="9">
        <v>196664.9</v>
      </c>
      <c r="G40" s="9">
        <v>1289794.3999999999</v>
      </c>
      <c r="H40" s="9">
        <v>196589.4</v>
      </c>
      <c r="J40" s="9">
        <v>1279075.2</v>
      </c>
      <c r="K40" s="9">
        <v>196305.6</v>
      </c>
      <c r="M40" s="9">
        <v>1296908.8</v>
      </c>
      <c r="N40" s="9">
        <v>196684.4</v>
      </c>
    </row>
    <row r="41" spans="1:14" x14ac:dyDescent="0.2">
      <c r="A41" s="2" t="str">
        <f t="shared" si="0"/>
        <v>Charlottesville City, VA</v>
      </c>
      <c r="B41" s="2" t="s">
        <v>39</v>
      </c>
      <c r="C41" s="2" t="str">
        <f t="shared" si="1"/>
        <v>VA</v>
      </c>
      <c r="D41" s="9">
        <v>46534.5</v>
      </c>
      <c r="E41" s="9">
        <v>5402.8</v>
      </c>
      <c r="G41" s="9">
        <v>44604.6</v>
      </c>
      <c r="H41" s="9">
        <v>5072.3</v>
      </c>
      <c r="J41" s="9">
        <v>44601.7</v>
      </c>
      <c r="K41" s="9">
        <v>5071.8999999999996</v>
      </c>
      <c r="M41" s="9">
        <v>44607</v>
      </c>
      <c r="N41" s="9">
        <v>5072.7</v>
      </c>
    </row>
    <row r="42" spans="1:14" x14ac:dyDescent="0.2">
      <c r="A42" s="2" t="str">
        <f t="shared" si="0"/>
        <v>Chemung, NY</v>
      </c>
      <c r="B42" s="2" t="s">
        <v>40</v>
      </c>
      <c r="C42" s="2" t="str">
        <f t="shared" si="1"/>
        <v>NY</v>
      </c>
      <c r="D42" s="9">
        <v>1012247.7</v>
      </c>
      <c r="E42" s="9">
        <v>52627.9</v>
      </c>
      <c r="G42" s="9">
        <v>1012247.7</v>
      </c>
      <c r="H42" s="9">
        <v>52627.9</v>
      </c>
      <c r="J42" s="9">
        <v>1012247.7</v>
      </c>
      <c r="K42" s="9">
        <v>52627.9</v>
      </c>
      <c r="M42" s="9">
        <v>1012247.7</v>
      </c>
      <c r="N42" s="9">
        <v>52627.9</v>
      </c>
    </row>
    <row r="43" spans="1:14" x14ac:dyDescent="0.2">
      <c r="A43" s="2" t="str">
        <f t="shared" si="0"/>
        <v>Chenango, NY</v>
      </c>
      <c r="B43" s="2" t="s">
        <v>41</v>
      </c>
      <c r="C43" s="2" t="str">
        <f t="shared" si="1"/>
        <v>NY</v>
      </c>
      <c r="D43" s="9">
        <v>1804973.5</v>
      </c>
      <c r="E43" s="9">
        <v>68529.5</v>
      </c>
      <c r="G43" s="9">
        <v>1804973.5</v>
      </c>
      <c r="H43" s="9">
        <v>68529.5</v>
      </c>
      <c r="J43" s="9">
        <v>1804973.5</v>
      </c>
      <c r="K43" s="9">
        <v>68529.5</v>
      </c>
      <c r="M43" s="9">
        <v>1804973.5</v>
      </c>
      <c r="N43" s="9">
        <v>68529.5</v>
      </c>
    </row>
    <row r="44" spans="1:14" x14ac:dyDescent="0.2">
      <c r="A44" s="2" t="str">
        <f t="shared" si="0"/>
        <v>Chesapeake City, VA</v>
      </c>
      <c r="B44" s="2" t="s">
        <v>42</v>
      </c>
      <c r="C44" s="2" t="str">
        <f t="shared" si="1"/>
        <v>VA</v>
      </c>
      <c r="D44" s="9">
        <v>438437.8</v>
      </c>
      <c r="E44" s="9">
        <v>53727.5</v>
      </c>
      <c r="G44" s="9">
        <v>430964.6</v>
      </c>
      <c r="H44" s="9">
        <v>53109.3</v>
      </c>
      <c r="J44" s="9">
        <v>428007.5</v>
      </c>
      <c r="K44" s="9">
        <v>51507.5</v>
      </c>
      <c r="M44" s="9">
        <v>435281.8</v>
      </c>
      <c r="N44" s="9">
        <v>53217.2</v>
      </c>
    </row>
    <row r="45" spans="1:14" x14ac:dyDescent="0.2">
      <c r="A45" s="2" t="str">
        <f t="shared" si="0"/>
        <v>Chester, PA</v>
      </c>
      <c r="B45" s="2" t="s">
        <v>43</v>
      </c>
      <c r="C45" s="2" t="str">
        <f t="shared" si="1"/>
        <v>PA</v>
      </c>
      <c r="D45" s="9">
        <v>1708954.2</v>
      </c>
      <c r="E45" s="9">
        <v>59838.8</v>
      </c>
      <c r="G45" s="9">
        <v>1706331.4</v>
      </c>
      <c r="H45" s="9">
        <v>59776.7</v>
      </c>
      <c r="J45" s="9">
        <v>1700105.8</v>
      </c>
      <c r="K45" s="9">
        <v>59716.800000000003</v>
      </c>
      <c r="M45" s="9">
        <v>1716213.9</v>
      </c>
      <c r="N45" s="9">
        <v>59481.3</v>
      </c>
    </row>
    <row r="46" spans="1:14" x14ac:dyDescent="0.2">
      <c r="A46" s="2" t="str">
        <f t="shared" si="0"/>
        <v>Chesterfield, VA</v>
      </c>
      <c r="B46" s="2" t="s">
        <v>44</v>
      </c>
      <c r="C46" s="2" t="str">
        <f t="shared" si="1"/>
        <v>VA</v>
      </c>
      <c r="D46" s="9">
        <v>2005929.8</v>
      </c>
      <c r="E46" s="9">
        <v>172883.6</v>
      </c>
      <c r="G46" s="9">
        <v>2002539.9</v>
      </c>
      <c r="H46" s="9">
        <v>173012.4</v>
      </c>
      <c r="J46" s="9">
        <v>1998405.9</v>
      </c>
      <c r="K46" s="9">
        <v>171996.5</v>
      </c>
      <c r="M46" s="9">
        <v>2005877.9</v>
      </c>
      <c r="N46" s="9">
        <v>172435.1</v>
      </c>
    </row>
    <row r="47" spans="1:14" x14ac:dyDescent="0.2">
      <c r="A47" s="2" t="str">
        <f t="shared" si="0"/>
        <v>Clarke, VA</v>
      </c>
      <c r="B47" s="2" t="s">
        <v>45</v>
      </c>
      <c r="C47" s="2" t="str">
        <f t="shared" si="1"/>
        <v>VA</v>
      </c>
      <c r="D47" s="9">
        <v>549006.9</v>
      </c>
      <c r="E47" s="9">
        <v>39657.599999999999</v>
      </c>
      <c r="G47" s="9">
        <v>548920.19999999995</v>
      </c>
      <c r="H47" s="9">
        <v>39653.800000000003</v>
      </c>
      <c r="J47" s="9">
        <v>548937.6</v>
      </c>
      <c r="K47" s="9">
        <v>39638.1</v>
      </c>
      <c r="M47" s="9">
        <v>549122.9</v>
      </c>
      <c r="N47" s="9">
        <v>39651.4</v>
      </c>
    </row>
    <row r="48" spans="1:14" x14ac:dyDescent="0.2">
      <c r="A48" s="2" t="str">
        <f t="shared" si="0"/>
        <v>Clearfield, PA</v>
      </c>
      <c r="B48" s="2" t="s">
        <v>46</v>
      </c>
      <c r="C48" s="2" t="str">
        <f t="shared" si="1"/>
        <v>PA</v>
      </c>
      <c r="D48" s="9">
        <v>1975194.6</v>
      </c>
      <c r="E48" s="9">
        <v>90833.4</v>
      </c>
      <c r="G48" s="9">
        <v>1975082.3</v>
      </c>
      <c r="H48" s="9">
        <v>90828.800000000003</v>
      </c>
      <c r="J48" s="9">
        <v>1973762.4</v>
      </c>
      <c r="K48" s="9">
        <v>90797.4</v>
      </c>
      <c r="M48" s="9">
        <v>1975057.5</v>
      </c>
      <c r="N48" s="9">
        <v>90831.8</v>
      </c>
    </row>
    <row r="49" spans="1:14" x14ac:dyDescent="0.2">
      <c r="A49" s="2" t="str">
        <f t="shared" si="0"/>
        <v>Clinton, PA</v>
      </c>
      <c r="B49" s="2" t="s">
        <v>47</v>
      </c>
      <c r="C49" s="2" t="str">
        <f t="shared" si="1"/>
        <v>PA</v>
      </c>
      <c r="D49" s="9">
        <v>2332253.9</v>
      </c>
      <c r="E49" s="9">
        <v>70673.8</v>
      </c>
      <c r="G49" s="9">
        <v>2329443.2999999998</v>
      </c>
      <c r="H49" s="9">
        <v>70689</v>
      </c>
      <c r="J49" s="9">
        <v>2330396.9</v>
      </c>
      <c r="K49" s="9">
        <v>70645.600000000006</v>
      </c>
      <c r="M49" s="9">
        <v>2336066.6</v>
      </c>
      <c r="N49" s="9">
        <v>70661.399999999994</v>
      </c>
    </row>
    <row r="50" spans="1:14" x14ac:dyDescent="0.2">
      <c r="A50" s="2" t="str">
        <f t="shared" si="0"/>
        <v>Colonial Heights City, VA</v>
      </c>
      <c r="B50" s="2" t="s">
        <v>48</v>
      </c>
      <c r="C50" s="2" t="str">
        <f t="shared" si="1"/>
        <v>VA</v>
      </c>
      <c r="D50" s="9">
        <v>27893.3</v>
      </c>
      <c r="E50" s="9">
        <v>6428.2</v>
      </c>
      <c r="G50" s="9">
        <v>27894.1</v>
      </c>
      <c r="H50" s="9">
        <v>6428.5</v>
      </c>
      <c r="J50" s="9">
        <v>27892.6</v>
      </c>
      <c r="K50" s="9">
        <v>6428.1</v>
      </c>
      <c r="M50" s="9">
        <v>27892.9</v>
      </c>
      <c r="N50" s="9">
        <v>6428</v>
      </c>
    </row>
    <row r="51" spans="1:14" x14ac:dyDescent="0.2">
      <c r="A51" s="2" t="str">
        <f t="shared" si="0"/>
        <v>Columbia, PA</v>
      </c>
      <c r="B51" s="2" t="s">
        <v>49</v>
      </c>
      <c r="C51" s="2" t="str">
        <f t="shared" si="1"/>
        <v>PA</v>
      </c>
      <c r="D51" s="9">
        <v>2988450.6</v>
      </c>
      <c r="E51" s="9">
        <v>90234</v>
      </c>
      <c r="G51" s="9">
        <v>2987814.6</v>
      </c>
      <c r="H51" s="9">
        <v>90225.9</v>
      </c>
      <c r="J51" s="9">
        <v>2987778.3</v>
      </c>
      <c r="K51" s="9">
        <v>90225.7</v>
      </c>
      <c r="M51" s="9">
        <v>2991458.7</v>
      </c>
      <c r="N51" s="9">
        <v>90283.1</v>
      </c>
    </row>
    <row r="52" spans="1:14" x14ac:dyDescent="0.2">
      <c r="A52" s="2" t="str">
        <f t="shared" si="0"/>
        <v>Cortland, NY</v>
      </c>
      <c r="B52" s="2" t="s">
        <v>50</v>
      </c>
      <c r="C52" s="2" t="str">
        <f t="shared" si="1"/>
        <v>NY</v>
      </c>
      <c r="D52" s="9">
        <v>1258318.6000000001</v>
      </c>
      <c r="E52" s="9">
        <v>48275.199999999997</v>
      </c>
      <c r="G52" s="9">
        <v>1258319.3999999999</v>
      </c>
      <c r="H52" s="9">
        <v>48275.199999999997</v>
      </c>
      <c r="J52" s="9">
        <v>1258325</v>
      </c>
      <c r="K52" s="9">
        <v>48273.9</v>
      </c>
      <c r="M52" s="9">
        <v>1258658.1000000001</v>
      </c>
      <c r="N52" s="9">
        <v>48282.5</v>
      </c>
    </row>
    <row r="53" spans="1:14" x14ac:dyDescent="0.2">
      <c r="A53" s="2" t="str">
        <f t="shared" si="0"/>
        <v>Covington City, VA</v>
      </c>
      <c r="B53" s="2" t="s">
        <v>51</v>
      </c>
      <c r="C53" s="2" t="str">
        <f t="shared" si="1"/>
        <v>VA</v>
      </c>
      <c r="D53" s="9">
        <v>78598.600000000006</v>
      </c>
      <c r="E53" s="9">
        <v>6090.5</v>
      </c>
      <c r="G53" s="9">
        <v>78473.5</v>
      </c>
      <c r="H53" s="9">
        <v>6069.6</v>
      </c>
      <c r="J53" s="9">
        <v>78473.600000000006</v>
      </c>
      <c r="K53" s="9">
        <v>6069.6</v>
      </c>
      <c r="M53" s="9">
        <v>78473.7</v>
      </c>
      <c r="N53" s="9">
        <v>6069.6</v>
      </c>
    </row>
    <row r="54" spans="1:14" x14ac:dyDescent="0.2">
      <c r="A54" s="2" t="str">
        <f t="shared" si="0"/>
        <v>Craig, VA</v>
      </c>
      <c r="B54" s="2" t="s">
        <v>52</v>
      </c>
      <c r="C54" s="2" t="str">
        <f t="shared" si="1"/>
        <v>VA</v>
      </c>
      <c r="D54" s="9">
        <v>201524.8</v>
      </c>
      <c r="E54" s="9">
        <v>34682.199999999997</v>
      </c>
      <c r="G54" s="9">
        <v>201517</v>
      </c>
      <c r="H54" s="9">
        <v>34681.199999999997</v>
      </c>
      <c r="J54" s="9">
        <v>201521.1</v>
      </c>
      <c r="K54" s="9">
        <v>34679.800000000003</v>
      </c>
      <c r="M54" s="9">
        <v>201524.3</v>
      </c>
      <c r="N54" s="9">
        <v>34680</v>
      </c>
    </row>
    <row r="55" spans="1:14" x14ac:dyDescent="0.2">
      <c r="A55" s="2" t="str">
        <f t="shared" si="0"/>
        <v>Culpeper, VA</v>
      </c>
      <c r="B55" s="2" t="s">
        <v>53</v>
      </c>
      <c r="C55" s="2" t="str">
        <f t="shared" si="1"/>
        <v>VA</v>
      </c>
      <c r="D55" s="9">
        <v>1175732.8999999999</v>
      </c>
      <c r="E55" s="9">
        <v>156379.70000000001</v>
      </c>
      <c r="G55" s="9">
        <v>1173936.8</v>
      </c>
      <c r="H55" s="9">
        <v>156245.1</v>
      </c>
      <c r="J55" s="9">
        <v>1169022.2</v>
      </c>
      <c r="K55" s="9">
        <v>155854</v>
      </c>
      <c r="M55" s="9">
        <v>1186046.6000000001</v>
      </c>
      <c r="N55" s="9">
        <v>156838</v>
      </c>
    </row>
    <row r="56" spans="1:14" x14ac:dyDescent="0.2">
      <c r="A56" s="2" t="str">
        <f t="shared" si="0"/>
        <v>Cumberland, PA</v>
      </c>
      <c r="B56" s="2" t="s">
        <v>54</v>
      </c>
      <c r="C56" s="2" t="str">
        <f t="shared" si="1"/>
        <v>PA</v>
      </c>
      <c r="D56" s="9">
        <v>4411924.7</v>
      </c>
      <c r="E56" s="9">
        <v>114520.6</v>
      </c>
      <c r="G56" s="9">
        <v>4407515.7</v>
      </c>
      <c r="H56" s="9">
        <v>114544.6</v>
      </c>
      <c r="J56" s="9">
        <v>4398841</v>
      </c>
      <c r="K56" s="9">
        <v>114270.8</v>
      </c>
      <c r="M56" s="9">
        <v>4434860.5999999996</v>
      </c>
      <c r="N56" s="9">
        <v>114311.7</v>
      </c>
    </row>
    <row r="57" spans="1:14" x14ac:dyDescent="0.2">
      <c r="A57" s="2" t="str">
        <f t="shared" si="0"/>
        <v>Cumberland, VA</v>
      </c>
      <c r="B57" s="2" t="s">
        <v>55</v>
      </c>
      <c r="C57" s="2" t="str">
        <f t="shared" si="1"/>
        <v>VA</v>
      </c>
      <c r="D57" s="9">
        <v>322615.8</v>
      </c>
      <c r="E57" s="9">
        <v>69567.8</v>
      </c>
      <c r="G57" s="9">
        <v>322542.8</v>
      </c>
      <c r="H57" s="9">
        <v>69540.100000000006</v>
      </c>
      <c r="J57" s="9">
        <v>322090.2</v>
      </c>
      <c r="K57" s="9">
        <v>69573.2</v>
      </c>
      <c r="M57" s="9">
        <v>322641.7</v>
      </c>
      <c r="N57" s="9">
        <v>69638.8</v>
      </c>
    </row>
    <row r="58" spans="1:14" x14ac:dyDescent="0.2">
      <c r="A58" s="2" t="str">
        <f t="shared" si="0"/>
        <v>Dauphin, PA</v>
      </c>
      <c r="B58" s="2" t="s">
        <v>56</v>
      </c>
      <c r="C58" s="2" t="str">
        <f t="shared" si="1"/>
        <v>PA</v>
      </c>
      <c r="D58" s="9">
        <v>3665038.8</v>
      </c>
      <c r="E58" s="9">
        <v>150226.6</v>
      </c>
      <c r="G58" s="9">
        <v>3662291</v>
      </c>
      <c r="H58" s="9">
        <v>150237.4</v>
      </c>
      <c r="J58" s="9">
        <v>3657465</v>
      </c>
      <c r="K58" s="9">
        <v>150116.6</v>
      </c>
      <c r="M58" s="9">
        <v>3673615</v>
      </c>
      <c r="N58" s="9">
        <v>150263.1</v>
      </c>
    </row>
    <row r="59" spans="1:14" x14ac:dyDescent="0.2">
      <c r="A59" s="2" t="str">
        <f t="shared" si="0"/>
        <v>Delaware, NY</v>
      </c>
      <c r="B59" s="2" t="s">
        <v>57</v>
      </c>
      <c r="C59" s="2" t="str">
        <f t="shared" si="1"/>
        <v>NY</v>
      </c>
      <c r="D59" s="9">
        <v>449974.1</v>
      </c>
      <c r="E59" s="9">
        <v>20271.599999999999</v>
      </c>
      <c r="G59" s="9">
        <v>449974.1</v>
      </c>
      <c r="H59" s="9">
        <v>20271.599999999999</v>
      </c>
      <c r="J59" s="9">
        <v>449974.1</v>
      </c>
      <c r="K59" s="9">
        <v>20271.599999999999</v>
      </c>
      <c r="M59" s="9">
        <v>449974.1</v>
      </c>
      <c r="N59" s="9">
        <v>20271.599999999999</v>
      </c>
    </row>
    <row r="60" spans="1:14" x14ac:dyDescent="0.2">
      <c r="A60" s="2" t="str">
        <f t="shared" si="0"/>
        <v>Dinwiddie, VA</v>
      </c>
      <c r="B60" s="2" t="s">
        <v>58</v>
      </c>
      <c r="C60" s="2" t="str">
        <f t="shared" si="1"/>
        <v>VA</v>
      </c>
      <c r="D60" s="9">
        <v>118715</v>
      </c>
      <c r="E60" s="9">
        <v>9668.2000000000007</v>
      </c>
      <c r="G60" s="9">
        <v>118708</v>
      </c>
      <c r="H60" s="9">
        <v>9681.1</v>
      </c>
      <c r="J60" s="9">
        <v>117724.1</v>
      </c>
      <c r="K60" s="9">
        <v>9676.4</v>
      </c>
      <c r="M60" s="9">
        <v>119832.1</v>
      </c>
      <c r="N60" s="9">
        <v>9739.1</v>
      </c>
    </row>
    <row r="61" spans="1:14" x14ac:dyDescent="0.2">
      <c r="A61" s="2" t="str">
        <f t="shared" si="0"/>
        <v>Dorchester, MD</v>
      </c>
      <c r="B61" s="2" t="s">
        <v>59</v>
      </c>
      <c r="C61" s="2" t="str">
        <f t="shared" si="1"/>
        <v>MD</v>
      </c>
      <c r="D61" s="9">
        <v>2884030</v>
      </c>
      <c r="E61" s="9">
        <v>317322</v>
      </c>
      <c r="G61" s="9">
        <v>2882309.3</v>
      </c>
      <c r="H61" s="9">
        <v>317192.8</v>
      </c>
      <c r="J61" s="9">
        <v>2881250.1</v>
      </c>
      <c r="K61" s="9">
        <v>317110.3</v>
      </c>
      <c r="M61" s="9">
        <v>2890087.5</v>
      </c>
      <c r="N61" s="9">
        <v>317492.09999999998</v>
      </c>
    </row>
    <row r="62" spans="1:14" x14ac:dyDescent="0.2">
      <c r="A62" s="2" t="str">
        <f t="shared" si="0"/>
        <v>Elk, PA</v>
      </c>
      <c r="B62" s="2" t="s">
        <v>60</v>
      </c>
      <c r="C62" s="2" t="str">
        <f t="shared" si="1"/>
        <v>PA</v>
      </c>
      <c r="D62" s="9">
        <v>356017.2</v>
      </c>
      <c r="E62" s="9">
        <v>15339.7</v>
      </c>
      <c r="G62" s="9">
        <v>356015.3</v>
      </c>
      <c r="H62" s="9">
        <v>15339.6</v>
      </c>
      <c r="J62" s="9">
        <v>356018.5</v>
      </c>
      <c r="K62" s="9">
        <v>15339.7</v>
      </c>
      <c r="M62" s="9">
        <v>356023.9</v>
      </c>
      <c r="N62" s="9">
        <v>15339.9</v>
      </c>
    </row>
    <row r="63" spans="1:14" x14ac:dyDescent="0.2">
      <c r="A63" s="2" t="str">
        <f t="shared" si="0"/>
        <v>Essex, VA</v>
      </c>
      <c r="B63" s="2" t="s">
        <v>61</v>
      </c>
      <c r="C63" s="2" t="str">
        <f t="shared" si="1"/>
        <v>VA</v>
      </c>
      <c r="D63" s="9">
        <v>1013102.4</v>
      </c>
      <c r="E63" s="9">
        <v>51016.1</v>
      </c>
      <c r="G63" s="9">
        <v>1013000.4</v>
      </c>
      <c r="H63" s="9">
        <v>51014.5</v>
      </c>
      <c r="J63" s="9">
        <v>1013115.8</v>
      </c>
      <c r="K63" s="9">
        <v>51016.4</v>
      </c>
      <c r="M63" s="9">
        <v>1013214.6</v>
      </c>
      <c r="N63" s="9">
        <v>51018</v>
      </c>
    </row>
    <row r="64" spans="1:14" x14ac:dyDescent="0.2">
      <c r="A64" s="2" t="str">
        <f t="shared" si="0"/>
        <v>Fairfax City, VA</v>
      </c>
      <c r="B64" s="2" t="s">
        <v>62</v>
      </c>
      <c r="C64" s="2" t="str">
        <f t="shared" si="1"/>
        <v>VA</v>
      </c>
      <c r="D64" s="9">
        <v>23598.7</v>
      </c>
      <c r="E64" s="9">
        <v>3558.9</v>
      </c>
      <c r="G64" s="9">
        <v>23241.4</v>
      </c>
      <c r="H64" s="9">
        <v>3479.5</v>
      </c>
      <c r="J64" s="9">
        <v>23240.799999999999</v>
      </c>
      <c r="K64" s="9">
        <v>3479.4</v>
      </c>
      <c r="M64" s="9">
        <v>23241.1</v>
      </c>
      <c r="N64" s="9">
        <v>3479.4</v>
      </c>
    </row>
    <row r="65" spans="1:14" x14ac:dyDescent="0.2">
      <c r="A65" s="2" t="str">
        <f t="shared" si="0"/>
        <v>Fairfax, VA</v>
      </c>
      <c r="B65" s="2" t="s">
        <v>63</v>
      </c>
      <c r="C65" s="2" t="str">
        <f t="shared" si="1"/>
        <v>VA</v>
      </c>
      <c r="D65" s="9">
        <v>1847843.9</v>
      </c>
      <c r="E65" s="9">
        <v>130808.4</v>
      </c>
      <c r="G65" s="9">
        <v>1847066.2</v>
      </c>
      <c r="H65" s="9">
        <v>130750.39999999999</v>
      </c>
      <c r="J65" s="9">
        <v>1841488.9</v>
      </c>
      <c r="K65" s="9">
        <v>130624.9</v>
      </c>
      <c r="M65" s="9">
        <v>1847506.8</v>
      </c>
      <c r="N65" s="9">
        <v>130722.7</v>
      </c>
    </row>
    <row r="66" spans="1:14" x14ac:dyDescent="0.2">
      <c r="A66" s="2" t="str">
        <f t="shared" si="0"/>
        <v>Falls Church City, VA</v>
      </c>
      <c r="B66" s="2" t="s">
        <v>64</v>
      </c>
      <c r="C66" s="2" t="str">
        <f t="shared" si="1"/>
        <v>VA</v>
      </c>
      <c r="D66" s="9">
        <v>6338.4</v>
      </c>
      <c r="E66" s="9">
        <v>826.4</v>
      </c>
      <c r="G66" s="9">
        <v>6291.1</v>
      </c>
      <c r="H66" s="9">
        <v>818.5</v>
      </c>
      <c r="J66" s="9">
        <v>6291.1</v>
      </c>
      <c r="K66" s="9">
        <v>818.5</v>
      </c>
      <c r="M66" s="9">
        <v>6291.1</v>
      </c>
      <c r="N66" s="9">
        <v>818.5</v>
      </c>
    </row>
    <row r="67" spans="1:14" x14ac:dyDescent="0.2">
      <c r="A67" s="2" t="str">
        <f t="shared" si="0"/>
        <v>Fauquier, VA</v>
      </c>
      <c r="B67" s="2" t="s">
        <v>65</v>
      </c>
      <c r="C67" s="2" t="str">
        <f t="shared" si="1"/>
        <v>VA</v>
      </c>
      <c r="D67" s="9">
        <v>1199162.7</v>
      </c>
      <c r="E67" s="9">
        <v>179418.5</v>
      </c>
      <c r="G67" s="9">
        <v>1196978</v>
      </c>
      <c r="H67" s="9">
        <v>179565.2</v>
      </c>
      <c r="J67" s="9">
        <v>1189175.2</v>
      </c>
      <c r="K67" s="9">
        <v>178699.1</v>
      </c>
      <c r="M67" s="9">
        <v>1204823.8999999999</v>
      </c>
      <c r="N67" s="9">
        <v>178597.3</v>
      </c>
    </row>
    <row r="68" spans="1:14" x14ac:dyDescent="0.2">
      <c r="A68" s="2" t="str">
        <f t="shared" ref="A68:A131" si="2">LEFT(B68, FIND("(", B68)-2)</f>
        <v>Fluvanna, VA</v>
      </c>
      <c r="B68" s="2" t="s">
        <v>66</v>
      </c>
      <c r="C68" s="2" t="str">
        <f t="shared" ref="C68:C131" si="3">MID(B68,FIND(",", B68)+2, 2)</f>
        <v>VA</v>
      </c>
      <c r="D68" s="9">
        <v>500404</v>
      </c>
      <c r="E68" s="9">
        <v>43503.7</v>
      </c>
      <c r="G68" s="9">
        <v>500201.9</v>
      </c>
      <c r="H68" s="9">
        <v>43591.7</v>
      </c>
      <c r="J68" s="9">
        <v>498638.1</v>
      </c>
      <c r="K68" s="9">
        <v>43445</v>
      </c>
      <c r="M68" s="9">
        <v>500333.8</v>
      </c>
      <c r="N68" s="9">
        <v>43458</v>
      </c>
    </row>
    <row r="69" spans="1:14" x14ac:dyDescent="0.2">
      <c r="A69" s="2" t="str">
        <f t="shared" si="2"/>
        <v>Franklin, PA</v>
      </c>
      <c r="B69" s="2" t="s">
        <v>67</v>
      </c>
      <c r="C69" s="2" t="str">
        <f t="shared" si="3"/>
        <v>PA</v>
      </c>
      <c r="D69" s="9">
        <v>6635100.5999999996</v>
      </c>
      <c r="E69" s="9">
        <v>242260.2</v>
      </c>
      <c r="G69" s="9">
        <v>6633260.9000000004</v>
      </c>
      <c r="H69" s="9">
        <v>242260.5</v>
      </c>
      <c r="J69" s="9">
        <v>6622952.7000000002</v>
      </c>
      <c r="K69" s="9">
        <v>242011.3</v>
      </c>
      <c r="M69" s="9">
        <v>6646766.9000000004</v>
      </c>
      <c r="N69" s="9">
        <v>242053.6</v>
      </c>
    </row>
    <row r="70" spans="1:14" x14ac:dyDescent="0.2">
      <c r="A70" s="2" t="str">
        <f t="shared" si="2"/>
        <v>Frederick, MD</v>
      </c>
      <c r="B70" s="2" t="s">
        <v>68</v>
      </c>
      <c r="C70" s="2" t="str">
        <f t="shared" si="3"/>
        <v>MD</v>
      </c>
      <c r="D70" s="9">
        <v>4755181.9000000004</v>
      </c>
      <c r="E70" s="9">
        <v>151169.1</v>
      </c>
      <c r="G70" s="9">
        <v>4748079.2</v>
      </c>
      <c r="H70" s="9">
        <v>151196.9</v>
      </c>
      <c r="J70" s="9">
        <v>4730968.4000000004</v>
      </c>
      <c r="K70" s="9">
        <v>150961.5</v>
      </c>
      <c r="M70" s="9">
        <v>4790265.7</v>
      </c>
      <c r="N70" s="9">
        <v>151144.4</v>
      </c>
    </row>
    <row r="71" spans="1:14" x14ac:dyDescent="0.2">
      <c r="A71" s="2" t="str">
        <f t="shared" si="2"/>
        <v>Frederick, VA</v>
      </c>
      <c r="B71" s="2" t="s">
        <v>69</v>
      </c>
      <c r="C71" s="2" t="str">
        <f t="shared" si="3"/>
        <v>VA</v>
      </c>
      <c r="D71" s="9">
        <v>1094383.6000000001</v>
      </c>
      <c r="E71" s="9">
        <v>104840.1</v>
      </c>
      <c r="G71" s="9">
        <v>1092973.8999999999</v>
      </c>
      <c r="H71" s="9">
        <v>104751.7</v>
      </c>
      <c r="J71" s="9">
        <v>1073178.3999999999</v>
      </c>
      <c r="K71" s="9">
        <v>104360.5</v>
      </c>
      <c r="M71" s="9">
        <v>1094945.3</v>
      </c>
      <c r="N71" s="9">
        <v>104409.2</v>
      </c>
    </row>
    <row r="72" spans="1:14" x14ac:dyDescent="0.2">
      <c r="A72" s="2" t="str">
        <f t="shared" si="2"/>
        <v>Fredericksburg City, VA</v>
      </c>
      <c r="B72" s="2" t="s">
        <v>70</v>
      </c>
      <c r="C72" s="2" t="str">
        <f t="shared" si="3"/>
        <v>VA</v>
      </c>
      <c r="D72" s="9">
        <v>74472</v>
      </c>
      <c r="E72" s="9">
        <v>6721.2</v>
      </c>
      <c r="G72" s="9">
        <v>71922.399999999994</v>
      </c>
      <c r="H72" s="9">
        <v>6409.6</v>
      </c>
      <c r="J72" s="9">
        <v>71981.899999999994</v>
      </c>
      <c r="K72" s="9">
        <v>6423.5</v>
      </c>
      <c r="M72" s="9">
        <v>71964</v>
      </c>
      <c r="N72" s="9">
        <v>6420.5</v>
      </c>
    </row>
    <row r="73" spans="1:14" x14ac:dyDescent="0.2">
      <c r="A73" s="2" t="str">
        <f t="shared" si="2"/>
        <v>Fulton, PA</v>
      </c>
      <c r="B73" s="2" t="s">
        <v>71</v>
      </c>
      <c r="C73" s="2" t="str">
        <f t="shared" si="3"/>
        <v>PA</v>
      </c>
      <c r="D73" s="9">
        <v>1449276.2</v>
      </c>
      <c r="E73" s="9">
        <v>58651.4</v>
      </c>
      <c r="G73" s="9">
        <v>1449213.8</v>
      </c>
      <c r="H73" s="9">
        <v>58666.400000000001</v>
      </c>
      <c r="J73" s="9">
        <v>1448395.1</v>
      </c>
      <c r="K73" s="9">
        <v>58639.199999999997</v>
      </c>
      <c r="M73" s="9">
        <v>1449579</v>
      </c>
      <c r="N73" s="9">
        <v>58648.3</v>
      </c>
    </row>
    <row r="74" spans="1:14" x14ac:dyDescent="0.2">
      <c r="A74" s="2" t="str">
        <f t="shared" si="2"/>
        <v>Garrett, MD</v>
      </c>
      <c r="B74" s="2" t="s">
        <v>72</v>
      </c>
      <c r="C74" s="2" t="str">
        <f t="shared" si="3"/>
        <v>MD</v>
      </c>
      <c r="D74" s="9">
        <v>539563.19999999995</v>
      </c>
      <c r="E74" s="9">
        <v>24782</v>
      </c>
      <c r="G74" s="9">
        <v>539519.19999999995</v>
      </c>
      <c r="H74" s="9">
        <v>24791.4</v>
      </c>
      <c r="J74" s="9">
        <v>539367.5</v>
      </c>
      <c r="K74" s="9">
        <v>24768.799999999999</v>
      </c>
      <c r="M74" s="9">
        <v>539428.80000000005</v>
      </c>
      <c r="N74" s="9">
        <v>24768.9</v>
      </c>
    </row>
    <row r="75" spans="1:14" x14ac:dyDescent="0.2">
      <c r="A75" s="2" t="str">
        <f t="shared" si="2"/>
        <v>Giles, VA</v>
      </c>
      <c r="B75" s="2" t="s">
        <v>73</v>
      </c>
      <c r="C75" s="2" t="str">
        <f t="shared" si="3"/>
        <v>VA</v>
      </c>
      <c r="D75" s="9">
        <v>4379.2</v>
      </c>
      <c r="E75" s="9">
        <v>420.6</v>
      </c>
      <c r="G75" s="9">
        <v>4379.3</v>
      </c>
      <c r="H75" s="9">
        <v>420.6</v>
      </c>
      <c r="J75" s="9">
        <v>4379.2</v>
      </c>
      <c r="K75" s="9">
        <v>420.6</v>
      </c>
      <c r="M75" s="9">
        <v>4379.2</v>
      </c>
      <c r="N75" s="9">
        <v>420.6</v>
      </c>
    </row>
    <row r="76" spans="1:14" x14ac:dyDescent="0.2">
      <c r="A76" s="2" t="str">
        <f t="shared" si="2"/>
        <v>Gloucester, VA</v>
      </c>
      <c r="B76" s="2" t="s">
        <v>74</v>
      </c>
      <c r="C76" s="2" t="str">
        <f t="shared" si="3"/>
        <v>VA</v>
      </c>
      <c r="D76" s="9">
        <v>675668.6</v>
      </c>
      <c r="E76" s="9">
        <v>44877.8</v>
      </c>
      <c r="G76" s="9">
        <v>675002.7</v>
      </c>
      <c r="H76" s="9">
        <v>44875.4</v>
      </c>
      <c r="J76" s="9">
        <v>675109.8</v>
      </c>
      <c r="K76" s="9">
        <v>44833.7</v>
      </c>
      <c r="M76" s="9">
        <v>676330.6</v>
      </c>
      <c r="N76" s="9">
        <v>44860.2</v>
      </c>
    </row>
    <row r="77" spans="1:14" x14ac:dyDescent="0.2">
      <c r="A77" s="2" t="str">
        <f t="shared" si="2"/>
        <v>Goochland, VA</v>
      </c>
      <c r="B77" s="2" t="s">
        <v>75</v>
      </c>
      <c r="C77" s="2" t="str">
        <f t="shared" si="3"/>
        <v>VA</v>
      </c>
      <c r="D77" s="9">
        <v>543638.6</v>
      </c>
      <c r="E77" s="9">
        <v>49220.5</v>
      </c>
      <c r="G77" s="9">
        <v>542714</v>
      </c>
      <c r="H77" s="9">
        <v>49559.1</v>
      </c>
      <c r="J77" s="9">
        <v>538153.30000000005</v>
      </c>
      <c r="K77" s="9">
        <v>49166</v>
      </c>
      <c r="M77" s="9">
        <v>545098.1</v>
      </c>
      <c r="N77" s="9">
        <v>49179.8</v>
      </c>
    </row>
    <row r="78" spans="1:14" x14ac:dyDescent="0.2">
      <c r="A78" s="2" t="str">
        <f t="shared" si="2"/>
        <v>Grant, WV</v>
      </c>
      <c r="B78" s="2" t="s">
        <v>76</v>
      </c>
      <c r="C78" s="2" t="str">
        <f t="shared" si="3"/>
        <v>WV</v>
      </c>
      <c r="D78" s="9">
        <v>1219377.8999999999</v>
      </c>
      <c r="E78" s="9">
        <v>50761.5</v>
      </c>
      <c r="G78" s="9">
        <v>1219377.8999999999</v>
      </c>
      <c r="H78" s="9">
        <v>50761.5</v>
      </c>
      <c r="J78" s="9">
        <v>1219377.8999999999</v>
      </c>
      <c r="K78" s="9">
        <v>50761.5</v>
      </c>
      <c r="M78" s="9">
        <v>1219378.2</v>
      </c>
      <c r="N78" s="9">
        <v>50761.5</v>
      </c>
    </row>
    <row r="79" spans="1:14" x14ac:dyDescent="0.2">
      <c r="A79" s="2" t="str">
        <f t="shared" si="2"/>
        <v>Greene, VA</v>
      </c>
      <c r="B79" s="2" t="s">
        <v>77</v>
      </c>
      <c r="C79" s="2" t="str">
        <f t="shared" si="3"/>
        <v>VA</v>
      </c>
      <c r="D79" s="9">
        <v>327762</v>
      </c>
      <c r="E79" s="9">
        <v>47338.7</v>
      </c>
      <c r="G79" s="9">
        <v>327663</v>
      </c>
      <c r="H79" s="9">
        <v>47316.2</v>
      </c>
      <c r="J79" s="9">
        <v>323745</v>
      </c>
      <c r="K79" s="9">
        <v>47132.3</v>
      </c>
      <c r="M79" s="9">
        <v>327850.8</v>
      </c>
      <c r="N79" s="9">
        <v>47382.400000000001</v>
      </c>
    </row>
    <row r="80" spans="1:14" x14ac:dyDescent="0.2">
      <c r="A80" s="2" t="str">
        <f t="shared" si="2"/>
        <v>Hampshire, WV</v>
      </c>
      <c r="B80" s="2" t="s">
        <v>78</v>
      </c>
      <c r="C80" s="2" t="str">
        <f t="shared" si="3"/>
        <v>WV</v>
      </c>
      <c r="D80" s="9">
        <v>1200132</v>
      </c>
      <c r="E80" s="9">
        <v>58706.2</v>
      </c>
      <c r="G80" s="9">
        <v>1200132</v>
      </c>
      <c r="H80" s="9">
        <v>58706.2</v>
      </c>
      <c r="J80" s="9">
        <v>1200132</v>
      </c>
      <c r="K80" s="9">
        <v>58706.2</v>
      </c>
      <c r="M80" s="9">
        <v>1200132.3</v>
      </c>
      <c r="N80" s="9">
        <v>58706.2</v>
      </c>
    </row>
    <row r="81" spans="1:14" x14ac:dyDescent="0.2">
      <c r="A81" s="2" t="str">
        <f t="shared" si="2"/>
        <v>Hampton City, VA</v>
      </c>
      <c r="B81" s="2" t="s">
        <v>79</v>
      </c>
      <c r="C81" s="2" t="str">
        <f t="shared" si="3"/>
        <v>VA</v>
      </c>
      <c r="D81" s="9">
        <v>316527.8</v>
      </c>
      <c r="E81" s="9">
        <v>45810.2</v>
      </c>
      <c r="G81" s="9">
        <v>316536.40000000002</v>
      </c>
      <c r="H81" s="9">
        <v>45810.5</v>
      </c>
      <c r="J81" s="9">
        <v>316533</v>
      </c>
      <c r="K81" s="9">
        <v>45810.3</v>
      </c>
      <c r="M81" s="9">
        <v>316509.59999999998</v>
      </c>
      <c r="N81" s="9">
        <v>45809.2</v>
      </c>
    </row>
    <row r="82" spans="1:14" x14ac:dyDescent="0.2">
      <c r="A82" s="2" t="str">
        <f t="shared" si="2"/>
        <v>Hanover, VA</v>
      </c>
      <c r="B82" s="2" t="s">
        <v>80</v>
      </c>
      <c r="C82" s="2" t="str">
        <f t="shared" si="3"/>
        <v>VA</v>
      </c>
      <c r="D82" s="9">
        <v>1105897.6000000001</v>
      </c>
      <c r="E82" s="9">
        <v>59569.8</v>
      </c>
      <c r="G82" s="9">
        <v>1102616.8999999999</v>
      </c>
      <c r="H82" s="9">
        <v>59887.8</v>
      </c>
      <c r="J82" s="9">
        <v>1100967.7</v>
      </c>
      <c r="K82" s="9">
        <v>59426.8</v>
      </c>
      <c r="M82" s="9">
        <v>1111085.1000000001</v>
      </c>
      <c r="N82" s="9">
        <v>59196.1</v>
      </c>
    </row>
    <row r="83" spans="1:14" x14ac:dyDescent="0.2">
      <c r="A83" s="2" t="str">
        <f t="shared" si="2"/>
        <v>Hardy, WV</v>
      </c>
      <c r="B83" s="2" t="s">
        <v>81</v>
      </c>
      <c r="C83" s="2" t="str">
        <f t="shared" si="3"/>
        <v>WV</v>
      </c>
      <c r="D83" s="9">
        <v>1339460.6000000001</v>
      </c>
      <c r="E83" s="9">
        <v>117099.1</v>
      </c>
      <c r="G83" s="9">
        <v>1339429.8</v>
      </c>
      <c r="H83" s="9">
        <v>117098.5</v>
      </c>
      <c r="J83" s="9">
        <v>1339455.3999999999</v>
      </c>
      <c r="K83" s="9">
        <v>117098</v>
      </c>
      <c r="M83" s="9">
        <v>1339565.3</v>
      </c>
      <c r="N83" s="9">
        <v>117101.2</v>
      </c>
    </row>
    <row r="84" spans="1:14" x14ac:dyDescent="0.2">
      <c r="A84" s="2" t="str">
        <f t="shared" si="2"/>
        <v>Harford, MD</v>
      </c>
      <c r="B84" s="2" t="s">
        <v>82</v>
      </c>
      <c r="C84" s="2" t="str">
        <f t="shared" si="3"/>
        <v>MD</v>
      </c>
      <c r="D84" s="9">
        <v>2427990.5</v>
      </c>
      <c r="E84" s="9">
        <v>143672.20000000001</v>
      </c>
      <c r="G84" s="9">
        <v>2422426.2999999998</v>
      </c>
      <c r="H84" s="9">
        <v>143629.79999999999</v>
      </c>
      <c r="J84" s="9">
        <v>2416854.5</v>
      </c>
      <c r="K84" s="9">
        <v>143394.29999999999</v>
      </c>
      <c r="M84" s="9">
        <v>2440649.9</v>
      </c>
      <c r="N84" s="9">
        <v>143892.29999999999</v>
      </c>
    </row>
    <row r="85" spans="1:14" x14ac:dyDescent="0.2">
      <c r="A85" s="2" t="str">
        <f t="shared" si="2"/>
        <v>Harrisonburg City, VA</v>
      </c>
      <c r="B85" s="2" t="s">
        <v>83</v>
      </c>
      <c r="C85" s="2" t="str">
        <f t="shared" si="3"/>
        <v>VA</v>
      </c>
      <c r="D85" s="9">
        <v>63657.3</v>
      </c>
      <c r="E85" s="9">
        <v>11056.4</v>
      </c>
      <c r="G85" s="9">
        <v>61383.3</v>
      </c>
      <c r="H85" s="9">
        <v>10038.9</v>
      </c>
      <c r="J85" s="9">
        <v>61384.6</v>
      </c>
      <c r="K85" s="9">
        <v>10039.1</v>
      </c>
      <c r="M85" s="9">
        <v>61385.1</v>
      </c>
      <c r="N85" s="9">
        <v>10039.200000000001</v>
      </c>
    </row>
    <row r="86" spans="1:14" x14ac:dyDescent="0.2">
      <c r="A86" s="2" t="str">
        <f t="shared" si="2"/>
        <v>Henrico, VA</v>
      </c>
      <c r="B86" s="2" t="s">
        <v>84</v>
      </c>
      <c r="C86" s="2" t="str">
        <f t="shared" si="3"/>
        <v>VA</v>
      </c>
      <c r="D86" s="9">
        <v>1028590.1</v>
      </c>
      <c r="E86" s="9">
        <v>64218.3</v>
      </c>
      <c r="G86" s="9">
        <v>1024403.1</v>
      </c>
      <c r="H86" s="9">
        <v>63647.8</v>
      </c>
      <c r="J86" s="9">
        <v>1023377</v>
      </c>
      <c r="K86" s="9">
        <v>63665.7</v>
      </c>
      <c r="M86" s="9">
        <v>1028860.8</v>
      </c>
      <c r="N86" s="9">
        <v>63866.5</v>
      </c>
    </row>
    <row r="87" spans="1:14" x14ac:dyDescent="0.2">
      <c r="A87" s="2" t="str">
        <f t="shared" si="2"/>
        <v>Herkimer, NY</v>
      </c>
      <c r="B87" s="2" t="s">
        <v>85</v>
      </c>
      <c r="C87" s="2" t="str">
        <f t="shared" si="3"/>
        <v>NY</v>
      </c>
      <c r="D87" s="9">
        <v>113050.1</v>
      </c>
      <c r="E87" s="9">
        <v>8898</v>
      </c>
      <c r="G87" s="9">
        <v>113050.1</v>
      </c>
      <c r="H87" s="9">
        <v>8898</v>
      </c>
      <c r="J87" s="9">
        <v>113050.1</v>
      </c>
      <c r="K87" s="9">
        <v>8898</v>
      </c>
      <c r="M87" s="9">
        <v>113050.1</v>
      </c>
      <c r="N87" s="9">
        <v>8898</v>
      </c>
    </row>
    <row r="88" spans="1:14" x14ac:dyDescent="0.2">
      <c r="A88" s="2" t="str">
        <f t="shared" si="2"/>
        <v>Highland, VA</v>
      </c>
      <c r="B88" s="2" t="s">
        <v>86</v>
      </c>
      <c r="C88" s="2" t="str">
        <f t="shared" si="3"/>
        <v>VA</v>
      </c>
      <c r="D88" s="9">
        <v>375469.2</v>
      </c>
      <c r="E88" s="9">
        <v>54710.1</v>
      </c>
      <c r="G88" s="9">
        <v>375461.6</v>
      </c>
      <c r="H88" s="9">
        <v>54708.4</v>
      </c>
      <c r="J88" s="9">
        <v>375471.4</v>
      </c>
      <c r="K88" s="9">
        <v>54710.5</v>
      </c>
      <c r="M88" s="9">
        <v>375482.9</v>
      </c>
      <c r="N88" s="9">
        <v>54713.1</v>
      </c>
    </row>
    <row r="89" spans="1:14" x14ac:dyDescent="0.2">
      <c r="A89" s="2" t="str">
        <f t="shared" si="2"/>
        <v>Hopewell City, VA</v>
      </c>
      <c r="B89" s="2" t="s">
        <v>87</v>
      </c>
      <c r="C89" s="2" t="str">
        <f t="shared" si="3"/>
        <v>VA</v>
      </c>
      <c r="D89" s="9">
        <v>2228617.7999999998</v>
      </c>
      <c r="E89" s="9">
        <v>118638.6</v>
      </c>
      <c r="G89" s="9">
        <v>2227733</v>
      </c>
      <c r="H89" s="9">
        <v>118545.2</v>
      </c>
      <c r="J89" s="9">
        <v>2227731.1</v>
      </c>
      <c r="K89" s="9">
        <v>118545</v>
      </c>
      <c r="M89" s="9">
        <v>2227731.4</v>
      </c>
      <c r="N89" s="9">
        <v>118545.1</v>
      </c>
    </row>
    <row r="90" spans="1:14" x14ac:dyDescent="0.2">
      <c r="A90" s="2" t="str">
        <f t="shared" si="2"/>
        <v>Howard, MD</v>
      </c>
      <c r="B90" s="2" t="s">
        <v>88</v>
      </c>
      <c r="C90" s="2" t="str">
        <f t="shared" si="3"/>
        <v>MD</v>
      </c>
      <c r="D90" s="9">
        <v>1475150.9</v>
      </c>
      <c r="E90" s="9">
        <v>76269</v>
      </c>
      <c r="G90" s="9">
        <v>1473962.1</v>
      </c>
      <c r="H90" s="9">
        <v>76325.399999999994</v>
      </c>
      <c r="J90" s="9">
        <v>1468311.7</v>
      </c>
      <c r="K90" s="9">
        <v>76127.8</v>
      </c>
      <c r="M90" s="9">
        <v>1476234.7</v>
      </c>
      <c r="N90" s="9">
        <v>76135.899999999994</v>
      </c>
    </row>
    <row r="91" spans="1:14" x14ac:dyDescent="0.2">
      <c r="A91" s="2" t="str">
        <f t="shared" si="2"/>
        <v>Huntingdon, PA</v>
      </c>
      <c r="B91" s="2" t="s">
        <v>89</v>
      </c>
      <c r="C91" s="2" t="str">
        <f t="shared" si="3"/>
        <v>PA</v>
      </c>
      <c r="D91" s="9">
        <v>3128614</v>
      </c>
      <c r="E91" s="9">
        <v>89434.5</v>
      </c>
      <c r="G91" s="9">
        <v>3121956.9</v>
      </c>
      <c r="H91" s="9">
        <v>89479.7</v>
      </c>
      <c r="J91" s="9">
        <v>3122546.3</v>
      </c>
      <c r="K91" s="9">
        <v>89369.2</v>
      </c>
      <c r="M91" s="9">
        <v>3135270.4</v>
      </c>
      <c r="N91" s="9">
        <v>89414.399999999994</v>
      </c>
    </row>
    <row r="92" spans="1:14" x14ac:dyDescent="0.2">
      <c r="A92" s="2" t="str">
        <f t="shared" si="2"/>
        <v>Indiana, PA</v>
      </c>
      <c r="B92" s="2" t="s">
        <v>90</v>
      </c>
      <c r="C92" s="2" t="str">
        <f t="shared" si="3"/>
        <v>PA</v>
      </c>
      <c r="D92" s="9">
        <v>154003.9</v>
      </c>
      <c r="E92" s="9">
        <v>3719.8</v>
      </c>
      <c r="G92" s="9">
        <v>153681.29999999999</v>
      </c>
      <c r="H92" s="9">
        <v>3713.7</v>
      </c>
      <c r="J92" s="9">
        <v>153833.5</v>
      </c>
      <c r="K92" s="9">
        <v>3717.1</v>
      </c>
      <c r="M92" s="9">
        <v>154140.70000000001</v>
      </c>
      <c r="N92" s="9">
        <v>3719.7</v>
      </c>
    </row>
    <row r="93" spans="1:14" x14ac:dyDescent="0.2">
      <c r="A93" s="2" t="str">
        <f t="shared" si="2"/>
        <v>Isle of Wight, VA</v>
      </c>
      <c r="B93" s="2" t="s">
        <v>91</v>
      </c>
      <c r="C93" s="2" t="str">
        <f t="shared" si="3"/>
        <v>VA</v>
      </c>
      <c r="D93" s="9">
        <v>443617.5</v>
      </c>
      <c r="E93" s="9">
        <v>47577.9</v>
      </c>
      <c r="G93" s="9">
        <v>442170</v>
      </c>
      <c r="H93" s="9">
        <v>47649.8</v>
      </c>
      <c r="J93" s="9">
        <v>442282.9</v>
      </c>
      <c r="K93" s="9">
        <v>47575.5</v>
      </c>
      <c r="M93" s="9">
        <v>444732</v>
      </c>
      <c r="N93" s="9">
        <v>47569.1</v>
      </c>
    </row>
    <row r="94" spans="1:14" x14ac:dyDescent="0.2">
      <c r="A94" s="2" t="str">
        <f t="shared" si="2"/>
        <v>James City, VA</v>
      </c>
      <c r="B94" s="2" t="s">
        <v>92</v>
      </c>
      <c r="C94" s="2" t="str">
        <f t="shared" si="3"/>
        <v>VA</v>
      </c>
      <c r="D94" s="9">
        <v>469942.4</v>
      </c>
      <c r="E94" s="9">
        <v>50739.6</v>
      </c>
      <c r="G94" s="9">
        <v>466028.3</v>
      </c>
      <c r="H94" s="9">
        <v>50379.199999999997</v>
      </c>
      <c r="J94" s="9">
        <v>465331.5</v>
      </c>
      <c r="K94" s="9">
        <v>50264.4</v>
      </c>
      <c r="M94" s="9">
        <v>471655.5</v>
      </c>
      <c r="N94" s="9">
        <v>50757.3</v>
      </c>
    </row>
    <row r="95" spans="1:14" x14ac:dyDescent="0.2">
      <c r="A95" s="2" t="str">
        <f t="shared" si="2"/>
        <v>Jefferson, PA</v>
      </c>
      <c r="B95" s="2" t="s">
        <v>93</v>
      </c>
      <c r="C95" s="2" t="str">
        <f t="shared" si="3"/>
        <v>PA</v>
      </c>
      <c r="D95" s="9">
        <v>4388.1000000000004</v>
      </c>
      <c r="E95" s="9">
        <v>73.400000000000006</v>
      </c>
      <c r="G95" s="9">
        <v>4388</v>
      </c>
      <c r="H95" s="9">
        <v>73.400000000000006</v>
      </c>
      <c r="J95" s="9">
        <v>4388.1000000000004</v>
      </c>
      <c r="K95" s="9">
        <v>73.400000000000006</v>
      </c>
      <c r="M95" s="9">
        <v>4388.2</v>
      </c>
      <c r="N95" s="9">
        <v>73.400000000000006</v>
      </c>
    </row>
    <row r="96" spans="1:14" x14ac:dyDescent="0.2">
      <c r="A96" s="2" t="str">
        <f t="shared" si="2"/>
        <v>Jefferson, WV</v>
      </c>
      <c r="B96" s="2" t="s">
        <v>94</v>
      </c>
      <c r="C96" s="2" t="str">
        <f t="shared" si="3"/>
        <v>WV</v>
      </c>
      <c r="D96" s="9">
        <v>1032375.2</v>
      </c>
      <c r="E96" s="9">
        <v>52871.1</v>
      </c>
      <c r="G96" s="9">
        <v>1036109.4</v>
      </c>
      <c r="H96" s="9">
        <v>52881.8</v>
      </c>
      <c r="J96" s="9">
        <v>1031214</v>
      </c>
      <c r="K96" s="9">
        <v>52556.4</v>
      </c>
      <c r="M96" s="9">
        <v>1038655.8</v>
      </c>
      <c r="N96" s="9">
        <v>52054.8</v>
      </c>
    </row>
    <row r="97" spans="1:14" x14ac:dyDescent="0.2">
      <c r="A97" s="2" t="str">
        <f t="shared" si="2"/>
        <v>Juniata, PA</v>
      </c>
      <c r="B97" s="2" t="s">
        <v>95</v>
      </c>
      <c r="C97" s="2" t="str">
        <f t="shared" si="3"/>
        <v>PA</v>
      </c>
      <c r="D97" s="9">
        <v>2089634.2</v>
      </c>
      <c r="E97" s="9">
        <v>52938.7</v>
      </c>
      <c r="G97" s="9">
        <v>2089405.7</v>
      </c>
      <c r="H97" s="9">
        <v>52938.1</v>
      </c>
      <c r="J97" s="9">
        <v>2089643.6</v>
      </c>
      <c r="K97" s="9">
        <v>52937.8</v>
      </c>
      <c r="M97" s="9">
        <v>2090132.2</v>
      </c>
      <c r="N97" s="9">
        <v>52941.5</v>
      </c>
    </row>
    <row r="98" spans="1:14" x14ac:dyDescent="0.2">
      <c r="A98" s="2" t="str">
        <f t="shared" si="2"/>
        <v>Kent, DE</v>
      </c>
      <c r="B98" s="2" t="s">
        <v>96</v>
      </c>
      <c r="C98" s="2" t="str">
        <f t="shared" si="3"/>
        <v>DE</v>
      </c>
      <c r="D98" s="9">
        <v>1012927.5</v>
      </c>
      <c r="E98" s="9">
        <v>29773.7</v>
      </c>
      <c r="G98" s="9">
        <v>1013172.6</v>
      </c>
      <c r="H98" s="9">
        <v>29815.1</v>
      </c>
      <c r="J98" s="9">
        <v>1012881.6</v>
      </c>
      <c r="K98" s="9">
        <v>29766.799999999999</v>
      </c>
      <c r="M98" s="9">
        <v>1011577.8</v>
      </c>
      <c r="N98" s="9">
        <v>29496.799999999999</v>
      </c>
    </row>
    <row r="99" spans="1:14" x14ac:dyDescent="0.2">
      <c r="A99" s="2" t="str">
        <f t="shared" si="2"/>
        <v>Kent, MD</v>
      </c>
      <c r="B99" s="2" t="s">
        <v>97</v>
      </c>
      <c r="C99" s="2" t="str">
        <f t="shared" si="3"/>
        <v>MD</v>
      </c>
      <c r="D99" s="9">
        <v>1892578.3</v>
      </c>
      <c r="E99" s="9">
        <v>151989.79999999999</v>
      </c>
      <c r="G99" s="9">
        <v>1892094.8</v>
      </c>
      <c r="H99" s="9">
        <v>151992.79999999999</v>
      </c>
      <c r="J99" s="9">
        <v>1892080.5</v>
      </c>
      <c r="K99" s="9">
        <v>151938.9</v>
      </c>
      <c r="M99" s="9">
        <v>1896252.9</v>
      </c>
      <c r="N99" s="9">
        <v>152016.70000000001</v>
      </c>
    </row>
    <row r="100" spans="1:14" x14ac:dyDescent="0.2">
      <c r="A100" s="2" t="str">
        <f t="shared" si="2"/>
        <v>King And Queen, VA</v>
      </c>
      <c r="B100" s="2" t="s">
        <v>98</v>
      </c>
      <c r="C100" s="2" t="str">
        <f t="shared" si="3"/>
        <v>VA</v>
      </c>
      <c r="D100" s="9">
        <v>788605.2</v>
      </c>
      <c r="E100" s="9">
        <v>18702.2</v>
      </c>
      <c r="G100" s="9">
        <v>787349.4</v>
      </c>
      <c r="H100" s="9">
        <v>18734.099999999999</v>
      </c>
      <c r="J100" s="9">
        <v>787868.2</v>
      </c>
      <c r="K100" s="9">
        <v>18707.2</v>
      </c>
      <c r="M100" s="9">
        <v>792034.1</v>
      </c>
      <c r="N100" s="9">
        <v>18595.2</v>
      </c>
    </row>
    <row r="101" spans="1:14" x14ac:dyDescent="0.2">
      <c r="A101" s="2" t="str">
        <f t="shared" si="2"/>
        <v>King George, VA</v>
      </c>
      <c r="B101" s="2" t="s">
        <v>99</v>
      </c>
      <c r="C101" s="2" t="str">
        <f t="shared" si="3"/>
        <v>VA</v>
      </c>
      <c r="D101" s="9">
        <v>508788.4</v>
      </c>
      <c r="E101" s="9">
        <v>65652.800000000003</v>
      </c>
      <c r="G101" s="9">
        <v>504754.8</v>
      </c>
      <c r="H101" s="9">
        <v>66103</v>
      </c>
      <c r="J101" s="9">
        <v>496580.5</v>
      </c>
      <c r="K101" s="9">
        <v>65311.8</v>
      </c>
      <c r="M101" s="9">
        <v>510292.8</v>
      </c>
      <c r="N101" s="9">
        <v>65314.8</v>
      </c>
    </row>
    <row r="102" spans="1:14" x14ac:dyDescent="0.2">
      <c r="A102" s="2" t="str">
        <f t="shared" si="2"/>
        <v>King William, VA</v>
      </c>
      <c r="B102" s="2" t="s">
        <v>100</v>
      </c>
      <c r="C102" s="2" t="str">
        <f t="shared" si="3"/>
        <v>VA</v>
      </c>
      <c r="D102" s="9">
        <v>1132767.6000000001</v>
      </c>
      <c r="E102" s="9">
        <v>92081.1</v>
      </c>
      <c r="G102" s="9">
        <v>1128529.6000000001</v>
      </c>
      <c r="H102" s="9">
        <v>92507.199999999997</v>
      </c>
      <c r="J102" s="9">
        <v>1132316.5</v>
      </c>
      <c r="K102" s="9">
        <v>92076.800000000003</v>
      </c>
      <c r="M102" s="9">
        <v>1135366.6000000001</v>
      </c>
      <c r="N102" s="9">
        <v>91866</v>
      </c>
    </row>
    <row r="103" spans="1:14" x14ac:dyDescent="0.2">
      <c r="A103" s="2" t="str">
        <f t="shared" si="2"/>
        <v>Lackawanna, PA</v>
      </c>
      <c r="B103" s="2" t="s">
        <v>101</v>
      </c>
      <c r="C103" s="2" t="str">
        <f t="shared" si="3"/>
        <v>PA</v>
      </c>
      <c r="D103" s="9">
        <v>1263261.7</v>
      </c>
      <c r="E103" s="9">
        <v>84145.4</v>
      </c>
      <c r="G103" s="9">
        <v>1262008.3999999999</v>
      </c>
      <c r="H103" s="9">
        <v>84146.7</v>
      </c>
      <c r="J103" s="9">
        <v>1259930.3999999999</v>
      </c>
      <c r="K103" s="9">
        <v>84061.1</v>
      </c>
      <c r="M103" s="9">
        <v>1263424.7</v>
      </c>
      <c r="N103" s="9">
        <v>84128.2</v>
      </c>
    </row>
    <row r="104" spans="1:14" x14ac:dyDescent="0.2">
      <c r="A104" s="2" t="str">
        <f t="shared" si="2"/>
        <v>Lancaster, PA</v>
      </c>
      <c r="B104" s="2" t="s">
        <v>102</v>
      </c>
      <c r="C104" s="2" t="str">
        <f t="shared" si="3"/>
        <v>PA</v>
      </c>
      <c r="D104" s="9">
        <v>17791755</v>
      </c>
      <c r="E104" s="9">
        <v>686955.7</v>
      </c>
      <c r="G104" s="9">
        <v>17782319.300000001</v>
      </c>
      <c r="H104" s="9">
        <v>686761</v>
      </c>
      <c r="J104" s="9">
        <v>17776390.600000001</v>
      </c>
      <c r="K104" s="9">
        <v>686698.9</v>
      </c>
      <c r="M104" s="9">
        <v>17901363.699999999</v>
      </c>
      <c r="N104" s="9">
        <v>688336.1</v>
      </c>
    </row>
    <row r="105" spans="1:14" x14ac:dyDescent="0.2">
      <c r="A105" s="2" t="str">
        <f t="shared" si="2"/>
        <v>Lancaster, VA</v>
      </c>
      <c r="B105" s="2" t="s">
        <v>103</v>
      </c>
      <c r="C105" s="2" t="str">
        <f t="shared" si="3"/>
        <v>VA</v>
      </c>
      <c r="D105" s="9">
        <v>499084</v>
      </c>
      <c r="E105" s="9">
        <v>45388</v>
      </c>
      <c r="G105" s="9">
        <v>499026.8</v>
      </c>
      <c r="H105" s="9">
        <v>45387.9</v>
      </c>
      <c r="J105" s="9">
        <v>499095.9</v>
      </c>
      <c r="K105" s="9">
        <v>45386</v>
      </c>
      <c r="M105" s="9">
        <v>499251.7</v>
      </c>
      <c r="N105" s="9">
        <v>45386.6</v>
      </c>
    </row>
    <row r="106" spans="1:14" x14ac:dyDescent="0.2">
      <c r="A106" s="2" t="str">
        <f t="shared" si="2"/>
        <v>Lebanon, PA</v>
      </c>
      <c r="B106" s="2" t="s">
        <v>104</v>
      </c>
      <c r="C106" s="2" t="str">
        <f t="shared" si="3"/>
        <v>PA</v>
      </c>
      <c r="D106" s="9">
        <v>3835249.2</v>
      </c>
      <c r="E106" s="9">
        <v>105257.1</v>
      </c>
      <c r="G106" s="9">
        <v>3835108.9</v>
      </c>
      <c r="H106" s="9">
        <v>105274.2</v>
      </c>
      <c r="J106" s="9">
        <v>3833515.1</v>
      </c>
      <c r="K106" s="9">
        <v>105212.3</v>
      </c>
      <c r="M106" s="9">
        <v>3845926.4</v>
      </c>
      <c r="N106" s="9">
        <v>105321</v>
      </c>
    </row>
    <row r="107" spans="1:14" x14ac:dyDescent="0.2">
      <c r="A107" s="2" t="str">
        <f t="shared" si="2"/>
        <v>Lexington City, VA</v>
      </c>
      <c r="B107" s="2" t="s">
        <v>105</v>
      </c>
      <c r="C107" s="2" t="str">
        <f t="shared" si="3"/>
        <v>VA</v>
      </c>
      <c r="D107" s="9">
        <v>11080</v>
      </c>
      <c r="E107" s="9">
        <v>2370.4</v>
      </c>
      <c r="G107" s="9">
        <v>10778.5</v>
      </c>
      <c r="H107" s="9">
        <v>2270</v>
      </c>
      <c r="J107" s="9">
        <v>10778.5</v>
      </c>
      <c r="K107" s="9">
        <v>2270</v>
      </c>
      <c r="M107" s="9">
        <v>10778.5</v>
      </c>
      <c r="N107" s="9">
        <v>2270</v>
      </c>
    </row>
    <row r="108" spans="1:14" x14ac:dyDescent="0.2">
      <c r="A108" s="2" t="str">
        <f t="shared" si="2"/>
        <v>Livingston, NY</v>
      </c>
      <c r="B108" s="2" t="s">
        <v>106</v>
      </c>
      <c r="C108" s="2" t="str">
        <f t="shared" si="3"/>
        <v>NY</v>
      </c>
      <c r="D108" s="9">
        <v>33718</v>
      </c>
      <c r="E108" s="9">
        <v>1601.8</v>
      </c>
      <c r="G108" s="9">
        <v>33718</v>
      </c>
      <c r="H108" s="9">
        <v>1601.8</v>
      </c>
      <c r="J108" s="9">
        <v>33718</v>
      </c>
      <c r="K108" s="9">
        <v>1601.8</v>
      </c>
      <c r="M108" s="9">
        <v>33718</v>
      </c>
      <c r="N108" s="9">
        <v>1601.8</v>
      </c>
    </row>
    <row r="109" spans="1:14" x14ac:dyDescent="0.2">
      <c r="A109" s="2" t="str">
        <f t="shared" si="2"/>
        <v>Loudoun, VA</v>
      </c>
      <c r="B109" s="2" t="s">
        <v>107</v>
      </c>
      <c r="C109" s="2" t="str">
        <f t="shared" si="3"/>
        <v>VA</v>
      </c>
      <c r="D109" s="9">
        <v>1838799.4</v>
      </c>
      <c r="E109" s="9">
        <v>169301.8</v>
      </c>
      <c r="G109" s="9">
        <v>1836501.6</v>
      </c>
      <c r="H109" s="9">
        <v>170147.9</v>
      </c>
      <c r="J109" s="9">
        <v>1719293.4</v>
      </c>
      <c r="K109" s="9">
        <v>165814.70000000001</v>
      </c>
      <c r="M109" s="9">
        <v>1830113.5</v>
      </c>
      <c r="N109" s="9">
        <v>163469.9</v>
      </c>
    </row>
    <row r="110" spans="1:14" x14ac:dyDescent="0.2">
      <c r="A110" s="2" t="str">
        <f t="shared" si="2"/>
        <v>Louisa, VA</v>
      </c>
      <c r="B110" s="2" t="s">
        <v>108</v>
      </c>
      <c r="C110" s="2" t="str">
        <f t="shared" si="3"/>
        <v>VA</v>
      </c>
      <c r="D110" s="9">
        <v>419881.7</v>
      </c>
      <c r="E110" s="9">
        <v>66923.7</v>
      </c>
      <c r="G110" s="9">
        <v>420813.6</v>
      </c>
      <c r="H110" s="9">
        <v>66994.5</v>
      </c>
      <c r="J110" s="9">
        <v>417463.5</v>
      </c>
      <c r="K110" s="9">
        <v>66771.899999999994</v>
      </c>
      <c r="M110" s="9">
        <v>420320.2</v>
      </c>
      <c r="N110" s="9">
        <v>67047.100000000006</v>
      </c>
    </row>
    <row r="111" spans="1:14" x14ac:dyDescent="0.2">
      <c r="A111" s="2" t="str">
        <f t="shared" si="2"/>
        <v>Luzerne, PA</v>
      </c>
      <c r="B111" s="2" t="s">
        <v>109</v>
      </c>
      <c r="C111" s="2" t="str">
        <f t="shared" si="3"/>
        <v>PA</v>
      </c>
      <c r="D111" s="9">
        <v>3253232.9</v>
      </c>
      <c r="E111" s="9">
        <v>171884.6</v>
      </c>
      <c r="G111" s="9">
        <v>3250344.7</v>
      </c>
      <c r="H111" s="9">
        <v>171825.2</v>
      </c>
      <c r="J111" s="9">
        <v>3247221.1</v>
      </c>
      <c r="K111" s="9">
        <v>171799.8</v>
      </c>
      <c r="M111" s="9">
        <v>3254667.4</v>
      </c>
      <c r="N111" s="9">
        <v>171889.6</v>
      </c>
    </row>
    <row r="112" spans="1:14" x14ac:dyDescent="0.2">
      <c r="A112" s="2" t="str">
        <f t="shared" si="2"/>
        <v>Lycoming, PA</v>
      </c>
      <c r="B112" s="2" t="s">
        <v>110</v>
      </c>
      <c r="C112" s="2" t="str">
        <f t="shared" si="3"/>
        <v>PA</v>
      </c>
      <c r="D112" s="9">
        <v>3593484.3</v>
      </c>
      <c r="E112" s="9">
        <v>119256.1</v>
      </c>
      <c r="G112" s="9">
        <v>3592072.2</v>
      </c>
      <c r="H112" s="9">
        <v>119240.4</v>
      </c>
      <c r="J112" s="9">
        <v>3590597.2</v>
      </c>
      <c r="K112" s="9">
        <v>119223</v>
      </c>
      <c r="M112" s="9">
        <v>3597444.7</v>
      </c>
      <c r="N112" s="9">
        <v>119327.6</v>
      </c>
    </row>
    <row r="113" spans="1:14" x14ac:dyDescent="0.2">
      <c r="A113" s="2" t="str">
        <f t="shared" si="2"/>
        <v>Lynchburg City, VA</v>
      </c>
      <c r="B113" s="2" t="s">
        <v>111</v>
      </c>
      <c r="C113" s="2" t="str">
        <f t="shared" si="3"/>
        <v>VA</v>
      </c>
      <c r="D113" s="9">
        <v>449205.7</v>
      </c>
      <c r="E113" s="9">
        <v>42107</v>
      </c>
      <c r="G113" s="9">
        <v>448885.6</v>
      </c>
      <c r="H113" s="9">
        <v>42045.3</v>
      </c>
      <c r="J113" s="9">
        <v>447685.6</v>
      </c>
      <c r="K113" s="9">
        <v>41987.7</v>
      </c>
      <c r="M113" s="9">
        <v>448858.8</v>
      </c>
      <c r="N113" s="9">
        <v>42090.3</v>
      </c>
    </row>
    <row r="114" spans="1:14" x14ac:dyDescent="0.2">
      <c r="A114" s="2" t="str">
        <f t="shared" si="2"/>
        <v>Madison, NY</v>
      </c>
      <c r="B114" s="2" t="s">
        <v>112</v>
      </c>
      <c r="C114" s="2" t="str">
        <f t="shared" si="3"/>
        <v>NY</v>
      </c>
      <c r="D114" s="9">
        <v>695844.2</v>
      </c>
      <c r="E114" s="9">
        <v>17313.599999999999</v>
      </c>
      <c r="G114" s="9">
        <v>695691.1</v>
      </c>
      <c r="H114" s="9">
        <v>17311.2</v>
      </c>
      <c r="J114" s="9">
        <v>695705.59999999998</v>
      </c>
      <c r="K114" s="9">
        <v>17319.2</v>
      </c>
      <c r="M114" s="9">
        <v>696148.2</v>
      </c>
      <c r="N114" s="9">
        <v>17256.5</v>
      </c>
    </row>
    <row r="115" spans="1:14" x14ac:dyDescent="0.2">
      <c r="A115" s="2" t="str">
        <f t="shared" si="2"/>
        <v>Madison, VA</v>
      </c>
      <c r="B115" s="2" t="s">
        <v>113</v>
      </c>
      <c r="C115" s="2" t="str">
        <f t="shared" si="3"/>
        <v>VA</v>
      </c>
      <c r="D115" s="9">
        <v>833999.8</v>
      </c>
      <c r="E115" s="9">
        <v>106633.1</v>
      </c>
      <c r="G115" s="9">
        <v>833915.9</v>
      </c>
      <c r="H115" s="9">
        <v>106621</v>
      </c>
      <c r="J115" s="9">
        <v>834097.5</v>
      </c>
      <c r="K115" s="9">
        <v>106638.39999999999</v>
      </c>
      <c r="M115" s="9">
        <v>834340.9</v>
      </c>
      <c r="N115" s="9">
        <v>106652.2</v>
      </c>
    </row>
    <row r="116" spans="1:14" x14ac:dyDescent="0.2">
      <c r="A116" s="2" t="str">
        <f t="shared" si="2"/>
        <v>Manassas City, VA</v>
      </c>
      <c r="B116" s="2" t="s">
        <v>114</v>
      </c>
      <c r="C116" s="2" t="str">
        <f t="shared" si="3"/>
        <v>VA</v>
      </c>
      <c r="D116" s="9">
        <v>28207.4</v>
      </c>
      <c r="E116" s="9">
        <v>6615.7</v>
      </c>
      <c r="G116" s="9">
        <v>27594</v>
      </c>
      <c r="H116" s="9">
        <v>6452.1</v>
      </c>
      <c r="J116" s="9">
        <v>27576.7</v>
      </c>
      <c r="K116" s="9">
        <v>6446.5</v>
      </c>
      <c r="M116" s="9">
        <v>27602</v>
      </c>
      <c r="N116" s="9">
        <v>6454.4</v>
      </c>
    </row>
    <row r="117" spans="1:14" x14ac:dyDescent="0.2">
      <c r="A117" s="2" t="str">
        <f t="shared" si="2"/>
        <v>Manassas Park City, VA</v>
      </c>
      <c r="B117" s="2" t="s">
        <v>115</v>
      </c>
      <c r="C117" s="2" t="str">
        <f t="shared" si="3"/>
        <v>VA</v>
      </c>
      <c r="D117" s="9">
        <v>6054.4</v>
      </c>
      <c r="E117" s="9">
        <v>1243.0999999999999</v>
      </c>
      <c r="G117" s="9">
        <v>5909</v>
      </c>
      <c r="H117" s="9">
        <v>1213.5</v>
      </c>
      <c r="J117" s="9">
        <v>5908.3</v>
      </c>
      <c r="K117" s="9">
        <v>1213.3</v>
      </c>
      <c r="M117" s="9">
        <v>5909.2</v>
      </c>
      <c r="N117" s="9">
        <v>1213.5</v>
      </c>
    </row>
    <row r="118" spans="1:14" x14ac:dyDescent="0.2">
      <c r="A118" s="2" t="str">
        <f t="shared" si="2"/>
        <v>Mathews, VA</v>
      </c>
      <c r="B118" s="2" t="s">
        <v>116</v>
      </c>
      <c r="C118" s="2" t="str">
        <f t="shared" si="3"/>
        <v>VA</v>
      </c>
      <c r="D118" s="9">
        <v>282419.3</v>
      </c>
      <c r="E118" s="9">
        <v>56913.599999999999</v>
      </c>
      <c r="G118" s="9">
        <v>282410.09999999998</v>
      </c>
      <c r="H118" s="9">
        <v>56913.5</v>
      </c>
      <c r="J118" s="9">
        <v>282421</v>
      </c>
      <c r="K118" s="9">
        <v>56913.7</v>
      </c>
      <c r="M118" s="9">
        <v>282431.5</v>
      </c>
      <c r="N118" s="9">
        <v>56913.7</v>
      </c>
    </row>
    <row r="119" spans="1:14" x14ac:dyDescent="0.2">
      <c r="A119" s="2" t="str">
        <f t="shared" si="2"/>
        <v>Mckean, PA</v>
      </c>
      <c r="B119" s="2" t="s">
        <v>117</v>
      </c>
      <c r="C119" s="2" t="str">
        <f t="shared" si="3"/>
        <v>PA</v>
      </c>
      <c r="D119" s="9">
        <v>16319.5</v>
      </c>
      <c r="E119" s="9">
        <v>1441.7</v>
      </c>
      <c r="G119" s="9">
        <v>16324.6</v>
      </c>
      <c r="H119" s="9">
        <v>1441.8</v>
      </c>
      <c r="J119" s="9">
        <v>16319.2</v>
      </c>
      <c r="K119" s="9">
        <v>1441.6</v>
      </c>
      <c r="M119" s="9">
        <v>16318.1</v>
      </c>
      <c r="N119" s="9">
        <v>1441.6</v>
      </c>
    </row>
    <row r="120" spans="1:14" x14ac:dyDescent="0.2">
      <c r="A120" s="2" t="str">
        <f t="shared" si="2"/>
        <v>Middlesex, VA</v>
      </c>
      <c r="B120" s="2" t="s">
        <v>118</v>
      </c>
      <c r="C120" s="2" t="str">
        <f t="shared" si="3"/>
        <v>VA</v>
      </c>
      <c r="D120" s="9">
        <v>532122.69999999995</v>
      </c>
      <c r="E120" s="9">
        <v>69758.2</v>
      </c>
      <c r="G120" s="9">
        <v>530400.9</v>
      </c>
      <c r="H120" s="9">
        <v>69835</v>
      </c>
      <c r="J120" s="9">
        <v>532215.19999999995</v>
      </c>
      <c r="K120" s="9">
        <v>69697.600000000006</v>
      </c>
      <c r="M120" s="9">
        <v>535290</v>
      </c>
      <c r="N120" s="9">
        <v>69636.399999999994</v>
      </c>
    </row>
    <row r="121" spans="1:14" x14ac:dyDescent="0.2">
      <c r="A121" s="2" t="str">
        <f t="shared" si="2"/>
        <v>Mifflin, PA</v>
      </c>
      <c r="B121" s="2" t="s">
        <v>119</v>
      </c>
      <c r="C121" s="2" t="str">
        <f t="shared" si="3"/>
        <v>PA</v>
      </c>
      <c r="D121" s="9">
        <v>2417232.6</v>
      </c>
      <c r="E121" s="9">
        <v>56614.3</v>
      </c>
      <c r="G121" s="9">
        <v>2414836.9</v>
      </c>
      <c r="H121" s="9">
        <v>56593.5</v>
      </c>
      <c r="J121" s="9">
        <v>2415098.2000000002</v>
      </c>
      <c r="K121" s="9">
        <v>56595.1</v>
      </c>
      <c r="M121" s="9">
        <v>2421530.1</v>
      </c>
      <c r="N121" s="9">
        <v>56656.6</v>
      </c>
    </row>
    <row r="122" spans="1:14" x14ac:dyDescent="0.2">
      <c r="A122" s="2" t="str">
        <f t="shared" si="2"/>
        <v>Mineral, WV</v>
      </c>
      <c r="B122" s="2" t="s">
        <v>120</v>
      </c>
      <c r="C122" s="2" t="str">
        <f t="shared" si="3"/>
        <v>WV</v>
      </c>
      <c r="D122" s="9">
        <v>731498.2</v>
      </c>
      <c r="E122" s="9">
        <v>35080.800000000003</v>
      </c>
      <c r="G122" s="9">
        <v>731498.1</v>
      </c>
      <c r="H122" s="9">
        <v>35080.800000000003</v>
      </c>
      <c r="J122" s="9">
        <v>731498.2</v>
      </c>
      <c r="K122" s="9">
        <v>35080.800000000003</v>
      </c>
      <c r="M122" s="9">
        <v>731498.5</v>
      </c>
      <c r="N122" s="9">
        <v>35080.800000000003</v>
      </c>
    </row>
    <row r="123" spans="1:14" x14ac:dyDescent="0.2">
      <c r="A123" s="2" t="str">
        <f t="shared" si="2"/>
        <v>Monroe, WV</v>
      </c>
      <c r="B123" s="2" t="s">
        <v>121</v>
      </c>
      <c r="C123" s="2" t="str">
        <f t="shared" si="3"/>
        <v>WV</v>
      </c>
      <c r="D123" s="9">
        <v>49056.1</v>
      </c>
      <c r="E123" s="9">
        <v>5125.1000000000004</v>
      </c>
      <c r="G123" s="9">
        <v>49056.1</v>
      </c>
      <c r="H123" s="9">
        <v>5125.1000000000004</v>
      </c>
      <c r="J123" s="9">
        <v>49056.1</v>
      </c>
      <c r="K123" s="9">
        <v>5125.1000000000004</v>
      </c>
      <c r="M123" s="9">
        <v>49056.1</v>
      </c>
      <c r="N123" s="9">
        <v>5125.1000000000004</v>
      </c>
    </row>
    <row r="124" spans="1:14" x14ac:dyDescent="0.2">
      <c r="A124" s="2" t="str">
        <f t="shared" si="2"/>
        <v>Montgomery, MD</v>
      </c>
      <c r="B124" s="2" t="s">
        <v>122</v>
      </c>
      <c r="C124" s="2" t="str">
        <f t="shared" si="3"/>
        <v>MD</v>
      </c>
      <c r="D124" s="9">
        <v>2614123</v>
      </c>
      <c r="E124" s="9">
        <v>116113.8</v>
      </c>
      <c r="G124" s="9">
        <v>2612283.2000000002</v>
      </c>
      <c r="H124" s="9">
        <v>116165.6</v>
      </c>
      <c r="J124" s="9">
        <v>2605114.1</v>
      </c>
      <c r="K124" s="9">
        <v>116048.8</v>
      </c>
      <c r="M124" s="9">
        <v>2620044.7999999998</v>
      </c>
      <c r="N124" s="9">
        <v>116021.4</v>
      </c>
    </row>
    <row r="125" spans="1:14" x14ac:dyDescent="0.2">
      <c r="A125" s="2" t="str">
        <f t="shared" si="2"/>
        <v>Montgomery, VA</v>
      </c>
      <c r="B125" s="2" t="s">
        <v>123</v>
      </c>
      <c r="C125" s="2" t="str">
        <f t="shared" si="3"/>
        <v>VA</v>
      </c>
      <c r="D125" s="9">
        <v>14555.1</v>
      </c>
      <c r="E125" s="9">
        <v>1460.9</v>
      </c>
      <c r="G125" s="9">
        <v>14533</v>
      </c>
      <c r="H125" s="9">
        <v>1461.9</v>
      </c>
      <c r="J125" s="9">
        <v>14541.6</v>
      </c>
      <c r="K125" s="9">
        <v>1461.1</v>
      </c>
      <c r="M125" s="9">
        <v>14537.6</v>
      </c>
      <c r="N125" s="9">
        <v>1459.3</v>
      </c>
    </row>
    <row r="126" spans="1:14" x14ac:dyDescent="0.2">
      <c r="A126" s="2" t="str">
        <f t="shared" si="2"/>
        <v>Montour, PA</v>
      </c>
      <c r="B126" s="2" t="s">
        <v>124</v>
      </c>
      <c r="C126" s="2" t="str">
        <f t="shared" si="3"/>
        <v>PA</v>
      </c>
      <c r="D126" s="9">
        <v>981418.5</v>
      </c>
      <c r="E126" s="9">
        <v>22304.1</v>
      </c>
      <c r="G126" s="9">
        <v>979677.5</v>
      </c>
      <c r="H126" s="9">
        <v>22316.3</v>
      </c>
      <c r="J126" s="9">
        <v>979997.2</v>
      </c>
      <c r="K126" s="9">
        <v>22280.3</v>
      </c>
      <c r="M126" s="9">
        <v>984025.8</v>
      </c>
      <c r="N126" s="9">
        <v>22285</v>
      </c>
    </row>
    <row r="127" spans="1:14" x14ac:dyDescent="0.2">
      <c r="A127" s="2" t="str">
        <f t="shared" si="2"/>
        <v>Morgan, WV</v>
      </c>
      <c r="B127" s="2" t="s">
        <v>125</v>
      </c>
      <c r="C127" s="2" t="str">
        <f t="shared" si="3"/>
        <v>WV</v>
      </c>
      <c r="D127" s="9">
        <v>497833.9</v>
      </c>
      <c r="E127" s="9">
        <v>27199.9</v>
      </c>
      <c r="G127" s="9">
        <v>497806.8</v>
      </c>
      <c r="H127" s="9">
        <v>27199.599999999999</v>
      </c>
      <c r="J127" s="9">
        <v>497796.3</v>
      </c>
      <c r="K127" s="9">
        <v>27195.599999999999</v>
      </c>
      <c r="M127" s="9">
        <v>497818.6</v>
      </c>
      <c r="N127" s="9">
        <v>27198.7</v>
      </c>
    </row>
    <row r="128" spans="1:14" x14ac:dyDescent="0.2">
      <c r="A128" s="2" t="str">
        <f t="shared" si="2"/>
        <v>Nelson, VA</v>
      </c>
      <c r="B128" s="2" t="s">
        <v>126</v>
      </c>
      <c r="C128" s="2" t="str">
        <f t="shared" si="3"/>
        <v>VA</v>
      </c>
      <c r="D128" s="9">
        <v>664350.1</v>
      </c>
      <c r="E128" s="9">
        <v>89468</v>
      </c>
      <c r="G128" s="9">
        <v>664372.19999999995</v>
      </c>
      <c r="H128" s="9">
        <v>89505.3</v>
      </c>
      <c r="J128" s="9">
        <v>664289.1</v>
      </c>
      <c r="K128" s="9">
        <v>89459.7</v>
      </c>
      <c r="M128" s="9">
        <v>664656.69999999995</v>
      </c>
      <c r="N128" s="9">
        <v>89511.3</v>
      </c>
    </row>
    <row r="129" spans="1:14" x14ac:dyDescent="0.2">
      <c r="A129" s="2" t="str">
        <f t="shared" si="2"/>
        <v>New Castle, DE</v>
      </c>
      <c r="B129" s="2" t="s">
        <v>127</v>
      </c>
      <c r="C129" s="2" t="str">
        <f t="shared" si="3"/>
        <v>DE</v>
      </c>
      <c r="D129" s="9">
        <v>287083.90000000002</v>
      </c>
      <c r="E129" s="9">
        <v>8912.1</v>
      </c>
      <c r="G129" s="9">
        <v>285938</v>
      </c>
      <c r="H129" s="9">
        <v>8851.2999999999993</v>
      </c>
      <c r="J129" s="9">
        <v>285081.5</v>
      </c>
      <c r="K129" s="9">
        <v>8863.2999999999993</v>
      </c>
      <c r="M129" s="9">
        <v>291304.09999999998</v>
      </c>
      <c r="N129" s="9">
        <v>8486.7000000000007</v>
      </c>
    </row>
    <row r="130" spans="1:14" x14ac:dyDescent="0.2">
      <c r="A130" s="2" t="str">
        <f t="shared" si="2"/>
        <v>New Kent, VA</v>
      </c>
      <c r="B130" s="2" t="s">
        <v>128</v>
      </c>
      <c r="C130" s="2" t="str">
        <f t="shared" si="3"/>
        <v>VA</v>
      </c>
      <c r="D130" s="9">
        <v>355054.4</v>
      </c>
      <c r="E130" s="9">
        <v>40105.699999999997</v>
      </c>
      <c r="G130" s="9">
        <v>350122.4</v>
      </c>
      <c r="H130" s="9">
        <v>40121.9</v>
      </c>
      <c r="J130" s="9">
        <v>352253.8</v>
      </c>
      <c r="K130" s="9">
        <v>39921.699999999997</v>
      </c>
      <c r="M130" s="9">
        <v>356900.7</v>
      </c>
      <c r="N130" s="9">
        <v>39997.199999999997</v>
      </c>
    </row>
    <row r="131" spans="1:14" x14ac:dyDescent="0.2">
      <c r="A131" s="2" t="str">
        <f t="shared" si="2"/>
        <v>Newport News City, VA</v>
      </c>
      <c r="B131" s="2" t="s">
        <v>129</v>
      </c>
      <c r="C131" s="2" t="str">
        <f t="shared" si="3"/>
        <v>VA</v>
      </c>
      <c r="D131" s="9">
        <v>1211491.1000000001</v>
      </c>
      <c r="E131" s="9">
        <v>90366.9</v>
      </c>
      <c r="G131" s="9">
        <v>1210348.7</v>
      </c>
      <c r="H131" s="9">
        <v>90124.800000000003</v>
      </c>
      <c r="J131" s="9">
        <v>1210397.6000000001</v>
      </c>
      <c r="K131" s="9">
        <v>90130.3</v>
      </c>
      <c r="M131" s="9">
        <v>1210134</v>
      </c>
      <c r="N131" s="9">
        <v>90099</v>
      </c>
    </row>
    <row r="132" spans="1:14" x14ac:dyDescent="0.2">
      <c r="A132" s="2" t="str">
        <f t="shared" ref="A132:A195" si="4">LEFT(B132, FIND("(", B132)-2)</f>
        <v>Norfolk City, VA</v>
      </c>
      <c r="B132" s="2" t="s">
        <v>130</v>
      </c>
      <c r="C132" s="2" t="str">
        <f t="shared" ref="C132:C195" si="5">MID(B132,FIND(",", B132)+2, 2)</f>
        <v>VA</v>
      </c>
      <c r="D132" s="9">
        <v>2726559</v>
      </c>
      <c r="E132" s="9">
        <v>190769.1</v>
      </c>
      <c r="G132" s="9">
        <v>2724246.6</v>
      </c>
      <c r="H132" s="9">
        <v>190436.1</v>
      </c>
      <c r="J132" s="9">
        <v>2724243.9</v>
      </c>
      <c r="K132" s="9">
        <v>190435.9</v>
      </c>
      <c r="M132" s="9">
        <v>2724261</v>
      </c>
      <c r="N132" s="9">
        <v>190439</v>
      </c>
    </row>
    <row r="133" spans="1:14" x14ac:dyDescent="0.2">
      <c r="A133" s="2" t="str">
        <f t="shared" si="4"/>
        <v>Northampton, VA</v>
      </c>
      <c r="B133" s="2" t="s">
        <v>131</v>
      </c>
      <c r="C133" s="2" t="str">
        <f t="shared" si="5"/>
        <v>VA</v>
      </c>
      <c r="D133" s="9">
        <v>956501.2</v>
      </c>
      <c r="E133" s="9">
        <v>47888.4</v>
      </c>
      <c r="G133" s="9">
        <v>956276.9</v>
      </c>
      <c r="H133" s="9">
        <v>47885.1</v>
      </c>
      <c r="J133" s="9">
        <v>956415.2</v>
      </c>
      <c r="K133" s="9">
        <v>47890.2</v>
      </c>
      <c r="M133" s="9">
        <v>956836.2</v>
      </c>
      <c r="N133" s="9">
        <v>47892.6</v>
      </c>
    </row>
    <row r="134" spans="1:14" x14ac:dyDescent="0.2">
      <c r="A134" s="2" t="str">
        <f t="shared" si="4"/>
        <v>Northumberland, PA</v>
      </c>
      <c r="B134" s="2" t="s">
        <v>132</v>
      </c>
      <c r="C134" s="2" t="str">
        <f t="shared" si="5"/>
        <v>PA</v>
      </c>
      <c r="D134" s="9">
        <v>3811697.3</v>
      </c>
      <c r="E134" s="9">
        <v>109947</v>
      </c>
      <c r="G134" s="9">
        <v>3810623.8</v>
      </c>
      <c r="H134" s="9">
        <v>109949.9</v>
      </c>
      <c r="J134" s="9">
        <v>3811228.2</v>
      </c>
      <c r="K134" s="9">
        <v>109928.8</v>
      </c>
      <c r="M134" s="9">
        <v>3814476.2</v>
      </c>
      <c r="N134" s="9">
        <v>109931.9</v>
      </c>
    </row>
    <row r="135" spans="1:14" x14ac:dyDescent="0.2">
      <c r="A135" s="2" t="str">
        <f t="shared" si="4"/>
        <v>Northumberland, VA</v>
      </c>
      <c r="B135" s="2" t="s">
        <v>133</v>
      </c>
      <c r="C135" s="2" t="str">
        <f t="shared" si="5"/>
        <v>VA</v>
      </c>
      <c r="D135" s="9">
        <v>1060409.3999999999</v>
      </c>
      <c r="E135" s="9">
        <v>72295.8</v>
      </c>
      <c r="G135" s="9">
        <v>1060318.3</v>
      </c>
      <c r="H135" s="9">
        <v>72287.7</v>
      </c>
      <c r="J135" s="9">
        <v>1060348.2</v>
      </c>
      <c r="K135" s="9">
        <v>72296.800000000003</v>
      </c>
      <c r="M135" s="9">
        <v>1060572</v>
      </c>
      <c r="N135" s="9">
        <v>72292.2</v>
      </c>
    </row>
    <row r="136" spans="1:14" x14ac:dyDescent="0.2">
      <c r="A136" s="2" t="str">
        <f t="shared" si="4"/>
        <v>Nottoway, VA</v>
      </c>
      <c r="B136" s="2" t="s">
        <v>134</v>
      </c>
      <c r="C136" s="2" t="str">
        <f t="shared" si="5"/>
        <v>VA</v>
      </c>
      <c r="D136" s="9">
        <v>139239.6</v>
      </c>
      <c r="E136" s="9">
        <v>18156.2</v>
      </c>
      <c r="G136" s="9">
        <v>139201.4</v>
      </c>
      <c r="H136" s="9">
        <v>18145.099999999999</v>
      </c>
      <c r="J136" s="9">
        <v>138804.29999999999</v>
      </c>
      <c r="K136" s="9">
        <v>18145.900000000001</v>
      </c>
      <c r="M136" s="9">
        <v>139328.79999999999</v>
      </c>
      <c r="N136" s="9">
        <v>18181.599999999999</v>
      </c>
    </row>
    <row r="137" spans="1:14" x14ac:dyDescent="0.2">
      <c r="A137" s="2" t="str">
        <f t="shared" si="4"/>
        <v>Oneida, NY</v>
      </c>
      <c r="B137" s="2" t="s">
        <v>135</v>
      </c>
      <c r="C137" s="2" t="str">
        <f t="shared" si="5"/>
        <v>NY</v>
      </c>
      <c r="D137" s="9">
        <v>76753.3</v>
      </c>
      <c r="E137" s="9">
        <v>2996.6</v>
      </c>
      <c r="G137" s="9">
        <v>76753.3</v>
      </c>
      <c r="H137" s="9">
        <v>2996.6</v>
      </c>
      <c r="J137" s="9">
        <v>76753.3</v>
      </c>
      <c r="K137" s="9">
        <v>2996.6</v>
      </c>
      <c r="M137" s="9">
        <v>76753.3</v>
      </c>
      <c r="N137" s="9">
        <v>2996.6</v>
      </c>
    </row>
    <row r="138" spans="1:14" x14ac:dyDescent="0.2">
      <c r="A138" s="2" t="str">
        <f t="shared" si="4"/>
        <v>Onondaga, NY</v>
      </c>
      <c r="B138" s="2" t="s">
        <v>136</v>
      </c>
      <c r="C138" s="2" t="str">
        <f t="shared" si="5"/>
        <v>NY</v>
      </c>
      <c r="D138" s="9">
        <v>220277.7</v>
      </c>
      <c r="E138" s="9">
        <v>4326.1000000000004</v>
      </c>
      <c r="G138" s="9">
        <v>220303.1</v>
      </c>
      <c r="H138" s="9">
        <v>4326.3</v>
      </c>
      <c r="J138" s="9">
        <v>220272.7</v>
      </c>
      <c r="K138" s="9">
        <v>4326</v>
      </c>
      <c r="M138" s="9">
        <v>220249.1</v>
      </c>
      <c r="N138" s="9">
        <v>4321.6000000000004</v>
      </c>
    </row>
    <row r="139" spans="1:14" x14ac:dyDescent="0.2">
      <c r="A139" s="2" t="str">
        <f t="shared" si="4"/>
        <v>Ontario, NY</v>
      </c>
      <c r="B139" s="2" t="s">
        <v>137</v>
      </c>
      <c r="C139" s="2" t="str">
        <f t="shared" si="5"/>
        <v>NY</v>
      </c>
      <c r="D139" s="9">
        <v>2332.1</v>
      </c>
      <c r="E139" s="9">
        <v>93.5</v>
      </c>
      <c r="G139" s="9">
        <v>2332.1</v>
      </c>
      <c r="H139" s="9">
        <v>93.5</v>
      </c>
      <c r="J139" s="9">
        <v>2332.1</v>
      </c>
      <c r="K139" s="9">
        <v>93.5</v>
      </c>
      <c r="M139" s="9">
        <v>2330.1</v>
      </c>
      <c r="N139" s="9">
        <v>93.4</v>
      </c>
    </row>
    <row r="140" spans="1:14" x14ac:dyDescent="0.2">
      <c r="A140" s="2" t="str">
        <f t="shared" si="4"/>
        <v>Orange, VA</v>
      </c>
      <c r="B140" s="2" t="s">
        <v>138</v>
      </c>
      <c r="C140" s="2" t="str">
        <f t="shared" si="5"/>
        <v>VA</v>
      </c>
      <c r="D140" s="9">
        <v>717713.2</v>
      </c>
      <c r="E140" s="9">
        <v>86063.2</v>
      </c>
      <c r="G140" s="9">
        <v>717252.5</v>
      </c>
      <c r="H140" s="9">
        <v>86036.9</v>
      </c>
      <c r="J140" s="9">
        <v>716076</v>
      </c>
      <c r="K140" s="9">
        <v>85967.8</v>
      </c>
      <c r="M140" s="9">
        <v>718113.1</v>
      </c>
      <c r="N140" s="9">
        <v>86060.2</v>
      </c>
    </row>
    <row r="141" spans="1:14" x14ac:dyDescent="0.2">
      <c r="A141" s="2" t="str">
        <f t="shared" si="4"/>
        <v>Otsego, NY</v>
      </c>
      <c r="B141" s="2" t="s">
        <v>139</v>
      </c>
      <c r="C141" s="2" t="str">
        <f t="shared" si="5"/>
        <v>NY</v>
      </c>
      <c r="D141" s="9">
        <v>1357669.6</v>
      </c>
      <c r="E141" s="9">
        <v>65155.199999999997</v>
      </c>
      <c r="G141" s="9">
        <v>1357435.6</v>
      </c>
      <c r="H141" s="9">
        <v>65158.3</v>
      </c>
      <c r="J141" s="9">
        <v>1357622</v>
      </c>
      <c r="K141" s="9">
        <v>65149.4</v>
      </c>
      <c r="M141" s="9">
        <v>1357881.1</v>
      </c>
      <c r="N141" s="9">
        <v>65146.7</v>
      </c>
    </row>
    <row r="142" spans="1:14" x14ac:dyDescent="0.2">
      <c r="A142" s="2" t="str">
        <f t="shared" si="4"/>
        <v>Page, VA</v>
      </c>
      <c r="B142" s="2" t="s">
        <v>140</v>
      </c>
      <c r="C142" s="2" t="str">
        <f t="shared" si="5"/>
        <v>VA</v>
      </c>
      <c r="D142" s="9">
        <v>956466.1</v>
      </c>
      <c r="E142" s="9">
        <v>120130.3</v>
      </c>
      <c r="G142" s="9">
        <v>956441.3</v>
      </c>
      <c r="H142" s="9">
        <v>120127.7</v>
      </c>
      <c r="J142" s="9">
        <v>956462.6</v>
      </c>
      <c r="K142" s="9">
        <v>120129.9</v>
      </c>
      <c r="M142" s="9">
        <v>956518</v>
      </c>
      <c r="N142" s="9">
        <v>120135.4</v>
      </c>
    </row>
    <row r="143" spans="1:14" x14ac:dyDescent="0.2">
      <c r="A143" s="2" t="str">
        <f t="shared" si="4"/>
        <v>Pendleton, WV</v>
      </c>
      <c r="B143" s="2" t="s">
        <v>141</v>
      </c>
      <c r="C143" s="2" t="str">
        <f t="shared" si="5"/>
        <v>WV</v>
      </c>
      <c r="D143" s="9">
        <v>984076</v>
      </c>
      <c r="E143" s="9">
        <v>77180</v>
      </c>
      <c r="G143" s="9">
        <v>984075.9</v>
      </c>
      <c r="H143" s="9">
        <v>77180</v>
      </c>
      <c r="J143" s="9">
        <v>984076</v>
      </c>
      <c r="K143" s="9">
        <v>77180</v>
      </c>
      <c r="M143" s="9">
        <v>984076.4</v>
      </c>
      <c r="N143" s="9">
        <v>77180.100000000006</v>
      </c>
    </row>
    <row r="144" spans="1:14" x14ac:dyDescent="0.2">
      <c r="A144" s="2" t="str">
        <f t="shared" si="4"/>
        <v>Perry, PA</v>
      </c>
      <c r="B144" s="2" t="s">
        <v>142</v>
      </c>
      <c r="C144" s="2" t="str">
        <f t="shared" si="5"/>
        <v>PA</v>
      </c>
      <c r="D144" s="9">
        <v>3035451.6</v>
      </c>
      <c r="E144" s="9">
        <v>72798.2</v>
      </c>
      <c r="G144" s="9">
        <v>3031720.8</v>
      </c>
      <c r="H144" s="9">
        <v>72780.100000000006</v>
      </c>
      <c r="J144" s="9">
        <v>3028920.3</v>
      </c>
      <c r="K144" s="9">
        <v>72758.100000000006</v>
      </c>
      <c r="M144" s="9">
        <v>3041439.3</v>
      </c>
      <c r="N144" s="9">
        <v>72805.3</v>
      </c>
    </row>
    <row r="145" spans="1:14" x14ac:dyDescent="0.2">
      <c r="A145" s="2" t="str">
        <f t="shared" si="4"/>
        <v>Petersburg City, VA</v>
      </c>
      <c r="B145" s="2" t="s">
        <v>143</v>
      </c>
      <c r="C145" s="2" t="str">
        <f t="shared" si="5"/>
        <v>VA</v>
      </c>
      <c r="D145" s="9">
        <v>62989.1</v>
      </c>
      <c r="E145" s="9">
        <v>4882.8</v>
      </c>
      <c r="G145" s="9">
        <v>62990.2</v>
      </c>
      <c r="H145" s="9">
        <v>4883.2</v>
      </c>
      <c r="J145" s="9">
        <v>62988.2</v>
      </c>
      <c r="K145" s="9">
        <v>4882.7</v>
      </c>
      <c r="M145" s="9">
        <v>62988.4</v>
      </c>
      <c r="N145" s="9">
        <v>4882.7</v>
      </c>
    </row>
    <row r="146" spans="1:14" x14ac:dyDescent="0.2">
      <c r="A146" s="2" t="str">
        <f t="shared" si="4"/>
        <v>Poquoson City, VA</v>
      </c>
      <c r="B146" s="2" t="s">
        <v>144</v>
      </c>
      <c r="C146" s="2" t="str">
        <f t="shared" si="5"/>
        <v>VA</v>
      </c>
      <c r="D146" s="9">
        <v>75293.600000000006</v>
      </c>
      <c r="E146" s="9">
        <v>21130.400000000001</v>
      </c>
      <c r="G146" s="9">
        <v>74681</v>
      </c>
      <c r="H146" s="9">
        <v>21040.7</v>
      </c>
      <c r="J146" s="9">
        <v>74430.399999999994</v>
      </c>
      <c r="K146" s="9">
        <v>21017.1</v>
      </c>
      <c r="M146" s="9">
        <v>74755.600000000006</v>
      </c>
      <c r="N146" s="9">
        <v>21047.9</v>
      </c>
    </row>
    <row r="147" spans="1:14" x14ac:dyDescent="0.2">
      <c r="A147" s="2" t="str">
        <f t="shared" si="4"/>
        <v>Portsmouth City, VA</v>
      </c>
      <c r="B147" s="2" t="s">
        <v>145</v>
      </c>
      <c r="C147" s="2" t="str">
        <f t="shared" si="5"/>
        <v>VA</v>
      </c>
      <c r="D147" s="9">
        <v>217121</v>
      </c>
      <c r="E147" s="9">
        <v>27731</v>
      </c>
      <c r="G147" s="9">
        <v>216506.4</v>
      </c>
      <c r="H147" s="9">
        <v>27645</v>
      </c>
      <c r="J147" s="9">
        <v>216501.6</v>
      </c>
      <c r="K147" s="9">
        <v>27644.5</v>
      </c>
      <c r="M147" s="9">
        <v>216506.2</v>
      </c>
      <c r="N147" s="9">
        <v>27644.9</v>
      </c>
    </row>
    <row r="148" spans="1:14" x14ac:dyDescent="0.2">
      <c r="A148" s="2" t="str">
        <f t="shared" si="4"/>
        <v>Potter, PA</v>
      </c>
      <c r="B148" s="2" t="s">
        <v>146</v>
      </c>
      <c r="C148" s="2" t="str">
        <f t="shared" si="5"/>
        <v>PA</v>
      </c>
      <c r="D148" s="9">
        <v>796677.1</v>
      </c>
      <c r="E148" s="9">
        <v>37416.6</v>
      </c>
      <c r="G148" s="9">
        <v>796687</v>
      </c>
      <c r="H148" s="9">
        <v>37411.9</v>
      </c>
      <c r="J148" s="9">
        <v>796597.5</v>
      </c>
      <c r="K148" s="9">
        <v>37414.1</v>
      </c>
      <c r="M148" s="9">
        <v>796751.1</v>
      </c>
      <c r="N148" s="9">
        <v>37425.199999999997</v>
      </c>
    </row>
    <row r="149" spans="1:14" x14ac:dyDescent="0.2">
      <c r="A149" s="2" t="str">
        <f t="shared" si="4"/>
        <v>Powhatan, VA</v>
      </c>
      <c r="B149" s="2" t="s">
        <v>147</v>
      </c>
      <c r="C149" s="2" t="str">
        <f t="shared" si="5"/>
        <v>VA</v>
      </c>
      <c r="D149" s="9">
        <v>385534.1</v>
      </c>
      <c r="E149" s="9">
        <v>35728.9</v>
      </c>
      <c r="G149" s="9">
        <v>384324.5</v>
      </c>
      <c r="H149" s="9">
        <v>35749.5</v>
      </c>
      <c r="J149" s="9">
        <v>382669.1</v>
      </c>
      <c r="K149" s="9">
        <v>35650.800000000003</v>
      </c>
      <c r="M149" s="9">
        <v>386095.8</v>
      </c>
      <c r="N149" s="9">
        <v>35720.400000000001</v>
      </c>
    </row>
    <row r="150" spans="1:14" x14ac:dyDescent="0.2">
      <c r="A150" s="2" t="str">
        <f t="shared" si="4"/>
        <v>Preston, WV</v>
      </c>
      <c r="B150" s="2" t="s">
        <v>148</v>
      </c>
      <c r="C150" s="2" t="str">
        <f t="shared" si="5"/>
        <v>WV</v>
      </c>
      <c r="D150" s="9">
        <v>5264.7</v>
      </c>
      <c r="E150" s="9">
        <v>413.9</v>
      </c>
      <c r="G150" s="9">
        <v>5264.9</v>
      </c>
      <c r="H150" s="9">
        <v>413.9</v>
      </c>
      <c r="J150" s="9">
        <v>5264.7</v>
      </c>
      <c r="K150" s="9">
        <v>413.9</v>
      </c>
      <c r="M150" s="9">
        <v>5264.5</v>
      </c>
      <c r="N150" s="9">
        <v>413.9</v>
      </c>
    </row>
    <row r="151" spans="1:14" x14ac:dyDescent="0.2">
      <c r="A151" s="2" t="str">
        <f t="shared" si="4"/>
        <v>Prince Edward, VA</v>
      </c>
      <c r="B151" s="2" t="s">
        <v>149</v>
      </c>
      <c r="C151" s="2" t="str">
        <f t="shared" si="5"/>
        <v>VA</v>
      </c>
      <c r="D151" s="9">
        <v>268880.90000000002</v>
      </c>
      <c r="E151" s="9">
        <v>31958.7</v>
      </c>
      <c r="G151" s="9">
        <v>268608.90000000002</v>
      </c>
      <c r="H151" s="9">
        <v>31931.599999999999</v>
      </c>
      <c r="J151" s="9">
        <v>266449.3</v>
      </c>
      <c r="K151" s="9">
        <v>31913.1</v>
      </c>
      <c r="M151" s="9">
        <v>268876.79999999999</v>
      </c>
      <c r="N151" s="9">
        <v>31991.9</v>
      </c>
    </row>
    <row r="152" spans="1:14" x14ac:dyDescent="0.2">
      <c r="A152" s="2" t="str">
        <f t="shared" si="4"/>
        <v>Prince George, VA</v>
      </c>
      <c r="B152" s="2" t="s">
        <v>150</v>
      </c>
      <c r="C152" s="2" t="str">
        <f t="shared" si="5"/>
        <v>VA</v>
      </c>
      <c r="D152" s="9">
        <v>339304.8</v>
      </c>
      <c r="E152" s="9">
        <v>37413</v>
      </c>
      <c r="G152" s="9">
        <v>338960.9</v>
      </c>
      <c r="H152" s="9">
        <v>37426.6</v>
      </c>
      <c r="J152" s="9">
        <v>338917.7</v>
      </c>
      <c r="K152" s="9">
        <v>37406.9</v>
      </c>
      <c r="M152" s="9">
        <v>340005.7</v>
      </c>
      <c r="N152" s="9">
        <v>37427.800000000003</v>
      </c>
    </row>
    <row r="153" spans="1:14" x14ac:dyDescent="0.2">
      <c r="A153" s="2" t="str">
        <f t="shared" si="4"/>
        <v>Prince Georges, MD</v>
      </c>
      <c r="B153" s="2" t="s">
        <v>151</v>
      </c>
      <c r="C153" s="2" t="str">
        <f t="shared" si="5"/>
        <v>MD</v>
      </c>
      <c r="D153" s="9">
        <v>1955215.4</v>
      </c>
      <c r="E153" s="9">
        <v>176883.4</v>
      </c>
      <c r="G153" s="9">
        <v>1954198.6</v>
      </c>
      <c r="H153" s="9">
        <v>177077.3</v>
      </c>
      <c r="J153" s="9">
        <v>1950591.9</v>
      </c>
      <c r="K153" s="9">
        <v>176678.9</v>
      </c>
      <c r="M153" s="9">
        <v>1954703.3</v>
      </c>
      <c r="N153" s="9">
        <v>176903.8</v>
      </c>
    </row>
    <row r="154" spans="1:14" x14ac:dyDescent="0.2">
      <c r="A154" s="2" t="str">
        <f t="shared" si="4"/>
        <v>Prince William, VA</v>
      </c>
      <c r="B154" s="2" t="s">
        <v>152</v>
      </c>
      <c r="C154" s="2" t="str">
        <f t="shared" si="5"/>
        <v>VA</v>
      </c>
      <c r="D154" s="9">
        <v>840592.6</v>
      </c>
      <c r="E154" s="9">
        <v>124255.6</v>
      </c>
      <c r="G154" s="9">
        <v>834748.2</v>
      </c>
      <c r="H154" s="9">
        <v>123288.3</v>
      </c>
      <c r="J154" s="9">
        <v>835531.1</v>
      </c>
      <c r="K154" s="9">
        <v>123536.9</v>
      </c>
      <c r="M154" s="9">
        <v>840666.1</v>
      </c>
      <c r="N154" s="9">
        <v>124159</v>
      </c>
    </row>
    <row r="155" spans="1:14" x14ac:dyDescent="0.2">
      <c r="A155" s="2" t="str">
        <f t="shared" si="4"/>
        <v>Queen Annes, MD</v>
      </c>
      <c r="B155" s="2" t="s">
        <v>153</v>
      </c>
      <c r="C155" s="2" t="str">
        <f t="shared" si="5"/>
        <v>MD</v>
      </c>
      <c r="D155" s="9">
        <v>2567171.7999999998</v>
      </c>
      <c r="E155" s="9">
        <v>136117.6</v>
      </c>
      <c r="G155" s="9">
        <v>2566442.2000000002</v>
      </c>
      <c r="H155" s="9">
        <v>136136</v>
      </c>
      <c r="J155" s="9">
        <v>2565569.6</v>
      </c>
      <c r="K155" s="9">
        <v>136073.9</v>
      </c>
      <c r="M155" s="9">
        <v>2570354.2000000002</v>
      </c>
      <c r="N155" s="9">
        <v>136148.29999999999</v>
      </c>
    </row>
    <row r="156" spans="1:14" x14ac:dyDescent="0.2">
      <c r="A156" s="2" t="str">
        <f t="shared" si="4"/>
        <v>Rappahannock, VA</v>
      </c>
      <c r="B156" s="2" t="s">
        <v>154</v>
      </c>
      <c r="C156" s="2" t="str">
        <f t="shared" si="5"/>
        <v>VA</v>
      </c>
      <c r="D156" s="9">
        <v>312579.20000000001</v>
      </c>
      <c r="E156" s="9">
        <v>76288.899999999994</v>
      </c>
      <c r="G156" s="9">
        <v>312583.2</v>
      </c>
      <c r="H156" s="9">
        <v>76294.399999999994</v>
      </c>
      <c r="J156" s="9">
        <v>312559.8</v>
      </c>
      <c r="K156" s="9">
        <v>76277.5</v>
      </c>
      <c r="M156" s="9">
        <v>312532.90000000002</v>
      </c>
      <c r="N156" s="9">
        <v>76253.7</v>
      </c>
    </row>
    <row r="157" spans="1:14" x14ac:dyDescent="0.2">
      <c r="A157" s="2" t="str">
        <f t="shared" si="4"/>
        <v>Richmond City, VA</v>
      </c>
      <c r="B157" s="2" t="s">
        <v>155</v>
      </c>
      <c r="C157" s="2" t="str">
        <f t="shared" si="5"/>
        <v>VA</v>
      </c>
      <c r="D157" s="9">
        <v>721333.8</v>
      </c>
      <c r="E157" s="9">
        <v>74778.5</v>
      </c>
      <c r="G157" s="9">
        <v>716085.8</v>
      </c>
      <c r="H157" s="9">
        <v>73998</v>
      </c>
      <c r="J157" s="9">
        <v>716083.5</v>
      </c>
      <c r="K157" s="9">
        <v>73997.7</v>
      </c>
      <c r="M157" s="9">
        <v>716085.9</v>
      </c>
      <c r="N157" s="9">
        <v>73998.2</v>
      </c>
    </row>
    <row r="158" spans="1:14" x14ac:dyDescent="0.2">
      <c r="A158" s="2" t="str">
        <f t="shared" si="4"/>
        <v>Richmond, VA</v>
      </c>
      <c r="B158" s="2" t="s">
        <v>156</v>
      </c>
      <c r="C158" s="2" t="str">
        <f t="shared" si="5"/>
        <v>VA</v>
      </c>
      <c r="D158" s="9">
        <v>773339.7</v>
      </c>
      <c r="E158" s="9">
        <v>30570.799999999999</v>
      </c>
      <c r="G158" s="9">
        <v>772559</v>
      </c>
      <c r="H158" s="9">
        <v>30584.9</v>
      </c>
      <c r="J158" s="9">
        <v>773337.7</v>
      </c>
      <c r="K158" s="9">
        <v>30560.9</v>
      </c>
      <c r="M158" s="9">
        <v>774326.8</v>
      </c>
      <c r="N158" s="9">
        <v>30549.9</v>
      </c>
    </row>
    <row r="159" spans="1:14" x14ac:dyDescent="0.2">
      <c r="A159" s="2" t="str">
        <f t="shared" si="4"/>
        <v>Roanoke, VA</v>
      </c>
      <c r="B159" s="2" t="s">
        <v>157</v>
      </c>
      <c r="C159" s="2" t="str">
        <f t="shared" si="5"/>
        <v>VA</v>
      </c>
      <c r="D159" s="9">
        <v>24537.8</v>
      </c>
      <c r="E159" s="9">
        <v>6204.1</v>
      </c>
      <c r="G159" s="9">
        <v>24547.3</v>
      </c>
      <c r="H159" s="9">
        <v>6211.1</v>
      </c>
      <c r="J159" s="9">
        <v>24534</v>
      </c>
      <c r="K159" s="9">
        <v>6201.3</v>
      </c>
      <c r="M159" s="9">
        <v>24518.400000000001</v>
      </c>
      <c r="N159" s="9">
        <v>6189.9</v>
      </c>
    </row>
    <row r="160" spans="1:14" x14ac:dyDescent="0.2">
      <c r="A160" s="2" t="str">
        <f t="shared" si="4"/>
        <v>Rockbridge, VA</v>
      </c>
      <c r="B160" s="2" t="s">
        <v>158</v>
      </c>
      <c r="C160" s="2" t="str">
        <f t="shared" si="5"/>
        <v>VA</v>
      </c>
      <c r="D160" s="9">
        <v>850230.2</v>
      </c>
      <c r="E160" s="9">
        <v>171541.6</v>
      </c>
      <c r="G160" s="9">
        <v>850171.6</v>
      </c>
      <c r="H160" s="9">
        <v>171528.1</v>
      </c>
      <c r="J160" s="9">
        <v>850187</v>
      </c>
      <c r="K160" s="9">
        <v>171532.79999999999</v>
      </c>
      <c r="M160" s="9">
        <v>850265.9</v>
      </c>
      <c r="N160" s="9">
        <v>171549.2</v>
      </c>
    </row>
    <row r="161" spans="1:14" x14ac:dyDescent="0.2">
      <c r="A161" s="2" t="str">
        <f t="shared" si="4"/>
        <v>Rockingham, VA</v>
      </c>
      <c r="B161" s="2" t="s">
        <v>159</v>
      </c>
      <c r="C161" s="2" t="str">
        <f t="shared" si="5"/>
        <v>VA</v>
      </c>
      <c r="D161" s="9">
        <v>2895437.8</v>
      </c>
      <c r="E161" s="9">
        <v>443207.5</v>
      </c>
      <c r="G161" s="9">
        <v>2896238.6</v>
      </c>
      <c r="H161" s="9">
        <v>443146.8</v>
      </c>
      <c r="J161" s="9">
        <v>2890438.1</v>
      </c>
      <c r="K161" s="9">
        <v>443046.2</v>
      </c>
      <c r="M161" s="9">
        <v>2895635.1</v>
      </c>
      <c r="N161" s="9">
        <v>443233.7</v>
      </c>
    </row>
    <row r="162" spans="1:14" x14ac:dyDescent="0.2">
      <c r="A162" s="2" t="str">
        <f t="shared" si="4"/>
        <v>Schoharie, NY</v>
      </c>
      <c r="B162" s="2" t="s">
        <v>160</v>
      </c>
      <c r="C162" s="2" t="str">
        <f t="shared" si="5"/>
        <v>NY</v>
      </c>
      <c r="D162" s="9">
        <v>46220.1</v>
      </c>
      <c r="E162" s="9">
        <v>2196.1999999999998</v>
      </c>
      <c r="G162" s="9">
        <v>46219.5</v>
      </c>
      <c r="H162" s="9">
        <v>2196.3000000000002</v>
      </c>
      <c r="J162" s="9">
        <v>46219.8</v>
      </c>
      <c r="K162" s="9">
        <v>2196.3000000000002</v>
      </c>
      <c r="M162" s="9">
        <v>46216.9</v>
      </c>
      <c r="N162" s="9">
        <v>2196</v>
      </c>
    </row>
    <row r="163" spans="1:14" x14ac:dyDescent="0.2">
      <c r="A163" s="2" t="str">
        <f t="shared" si="4"/>
        <v>Schuyler, NY</v>
      </c>
      <c r="B163" s="2" t="s">
        <v>161</v>
      </c>
      <c r="C163" s="2" t="str">
        <f t="shared" si="5"/>
        <v>NY</v>
      </c>
      <c r="D163" s="9">
        <v>176206.6</v>
      </c>
      <c r="E163" s="9">
        <v>7257.1</v>
      </c>
      <c r="G163" s="9">
        <v>176206.6</v>
      </c>
      <c r="H163" s="9">
        <v>7257.1</v>
      </c>
      <c r="J163" s="9">
        <v>176206.6</v>
      </c>
      <c r="K163" s="9">
        <v>7257.1</v>
      </c>
      <c r="M163" s="9">
        <v>176206.6</v>
      </c>
      <c r="N163" s="9">
        <v>7257.1</v>
      </c>
    </row>
    <row r="164" spans="1:14" x14ac:dyDescent="0.2">
      <c r="A164" s="2" t="str">
        <f t="shared" si="4"/>
        <v>Schuylkill, PA</v>
      </c>
      <c r="B164" s="2" t="s">
        <v>162</v>
      </c>
      <c r="C164" s="2" t="str">
        <f t="shared" si="5"/>
        <v>PA</v>
      </c>
      <c r="D164" s="9">
        <v>2168192.2000000002</v>
      </c>
      <c r="E164" s="9">
        <v>69905.600000000006</v>
      </c>
      <c r="G164" s="9">
        <v>2166080.7999999998</v>
      </c>
      <c r="H164" s="9">
        <v>69871.899999999994</v>
      </c>
      <c r="J164" s="9">
        <v>2166211.9</v>
      </c>
      <c r="K164" s="9">
        <v>69888.800000000003</v>
      </c>
      <c r="M164" s="9">
        <v>2168356.4</v>
      </c>
      <c r="N164" s="9">
        <v>69900.600000000006</v>
      </c>
    </row>
    <row r="165" spans="1:14" x14ac:dyDescent="0.2">
      <c r="A165" s="2" t="str">
        <f t="shared" si="4"/>
        <v>Shenandoah, VA</v>
      </c>
      <c r="B165" s="2" t="s">
        <v>163</v>
      </c>
      <c r="C165" s="2" t="str">
        <f t="shared" si="5"/>
        <v>VA</v>
      </c>
      <c r="D165" s="9">
        <v>1526923.8</v>
      </c>
      <c r="E165" s="9">
        <v>231614</v>
      </c>
      <c r="G165" s="9">
        <v>1526395.6</v>
      </c>
      <c r="H165" s="9">
        <v>231644.4</v>
      </c>
      <c r="J165" s="9">
        <v>1523890.4</v>
      </c>
      <c r="K165" s="9">
        <v>231552.7</v>
      </c>
      <c r="M165" s="9">
        <v>1528077.4</v>
      </c>
      <c r="N165" s="9">
        <v>231416.6</v>
      </c>
    </row>
    <row r="166" spans="1:14" x14ac:dyDescent="0.2">
      <c r="A166" s="2" t="str">
        <f t="shared" si="4"/>
        <v>Snyder, PA</v>
      </c>
      <c r="B166" s="2" t="s">
        <v>164</v>
      </c>
      <c r="C166" s="2" t="str">
        <f t="shared" si="5"/>
        <v>PA</v>
      </c>
      <c r="D166" s="9">
        <v>2684209.6</v>
      </c>
      <c r="E166" s="9">
        <v>77108.800000000003</v>
      </c>
      <c r="G166" s="9">
        <v>2683370.9</v>
      </c>
      <c r="H166" s="9">
        <v>77094.7</v>
      </c>
      <c r="J166" s="9">
        <v>2682249.4</v>
      </c>
      <c r="K166" s="9">
        <v>77089.600000000006</v>
      </c>
      <c r="M166" s="9">
        <v>2687423.4</v>
      </c>
      <c r="N166" s="9">
        <v>77162.600000000006</v>
      </c>
    </row>
    <row r="167" spans="1:14" x14ac:dyDescent="0.2">
      <c r="A167" s="2" t="str">
        <f t="shared" si="4"/>
        <v>Somerset, MD</v>
      </c>
      <c r="B167" s="2" t="s">
        <v>165</v>
      </c>
      <c r="C167" s="2" t="str">
        <f t="shared" si="5"/>
        <v>MD</v>
      </c>
      <c r="D167" s="9">
        <v>1400374.6</v>
      </c>
      <c r="E167" s="9">
        <v>140223</v>
      </c>
      <c r="G167" s="9">
        <v>1395766.2</v>
      </c>
      <c r="H167" s="9">
        <v>140076.6</v>
      </c>
      <c r="J167" s="9">
        <v>1396260.7</v>
      </c>
      <c r="K167" s="9">
        <v>140090</v>
      </c>
      <c r="M167" s="9">
        <v>1407272.8</v>
      </c>
      <c r="N167" s="9">
        <v>140399.29999999999</v>
      </c>
    </row>
    <row r="168" spans="1:14" x14ac:dyDescent="0.2">
      <c r="A168" s="2" t="str">
        <f t="shared" si="4"/>
        <v>Somerset, PA</v>
      </c>
      <c r="B168" s="2" t="s">
        <v>166</v>
      </c>
      <c r="C168" s="2" t="str">
        <f t="shared" si="5"/>
        <v>PA</v>
      </c>
      <c r="D168" s="9">
        <v>464656.5</v>
      </c>
      <c r="E168" s="9">
        <v>17311.2</v>
      </c>
      <c r="G168" s="9">
        <v>464645.9</v>
      </c>
      <c r="H168" s="9">
        <v>17310.900000000001</v>
      </c>
      <c r="J168" s="9">
        <v>464659</v>
      </c>
      <c r="K168" s="9">
        <v>17311.099999999999</v>
      </c>
      <c r="M168" s="9">
        <v>464679.5</v>
      </c>
      <c r="N168" s="9">
        <v>17311.599999999999</v>
      </c>
    </row>
    <row r="169" spans="1:14" x14ac:dyDescent="0.2">
      <c r="A169" s="2" t="str">
        <f t="shared" si="4"/>
        <v>Spotsylvania, VA</v>
      </c>
      <c r="B169" s="2" t="s">
        <v>167</v>
      </c>
      <c r="C169" s="2" t="str">
        <f t="shared" si="5"/>
        <v>VA</v>
      </c>
      <c r="D169" s="9">
        <v>565451.4</v>
      </c>
      <c r="E169" s="9">
        <v>84103.9</v>
      </c>
      <c r="G169" s="9">
        <v>566123</v>
      </c>
      <c r="H169" s="9">
        <v>84164.9</v>
      </c>
      <c r="J169" s="9">
        <v>543402.19999999995</v>
      </c>
      <c r="K169" s="9">
        <v>82907.8</v>
      </c>
      <c r="M169" s="9">
        <v>565818.6</v>
      </c>
      <c r="N169" s="9">
        <v>84049.9</v>
      </c>
    </row>
    <row r="170" spans="1:14" x14ac:dyDescent="0.2">
      <c r="A170" s="2" t="str">
        <f t="shared" si="4"/>
        <v>St. Marys, MD</v>
      </c>
      <c r="B170" s="2" t="s">
        <v>168</v>
      </c>
      <c r="C170" s="2" t="str">
        <f t="shared" si="5"/>
        <v>MD</v>
      </c>
      <c r="D170" s="9">
        <v>1610815.1</v>
      </c>
      <c r="E170" s="9">
        <v>191571.3</v>
      </c>
      <c r="G170" s="9">
        <v>1598666.5</v>
      </c>
      <c r="H170" s="9">
        <v>191516.3</v>
      </c>
      <c r="J170" s="9">
        <v>1594180</v>
      </c>
      <c r="K170" s="9">
        <v>191151.9</v>
      </c>
      <c r="M170" s="9">
        <v>1619612.4</v>
      </c>
      <c r="N170" s="9">
        <v>191507.7</v>
      </c>
    </row>
    <row r="171" spans="1:14" x14ac:dyDescent="0.2">
      <c r="A171" s="2" t="str">
        <f t="shared" si="4"/>
        <v>Stafford, VA</v>
      </c>
      <c r="B171" s="2" t="s">
        <v>169</v>
      </c>
      <c r="C171" s="2" t="str">
        <f t="shared" si="5"/>
        <v>VA</v>
      </c>
      <c r="D171" s="9">
        <v>633695.5</v>
      </c>
      <c r="E171" s="9">
        <v>84856.1</v>
      </c>
      <c r="G171" s="9">
        <v>604780.9</v>
      </c>
      <c r="H171" s="9">
        <v>82529.8</v>
      </c>
      <c r="J171" s="9">
        <v>600872.80000000005</v>
      </c>
      <c r="K171" s="9">
        <v>83756</v>
      </c>
      <c r="M171" s="9">
        <v>627155.30000000005</v>
      </c>
      <c r="N171" s="9">
        <v>83842.3</v>
      </c>
    </row>
    <row r="172" spans="1:14" x14ac:dyDescent="0.2">
      <c r="A172" s="2" t="str">
        <f t="shared" si="4"/>
        <v>Staunton City, VA</v>
      </c>
      <c r="B172" s="2" t="s">
        <v>170</v>
      </c>
      <c r="C172" s="2" t="str">
        <f t="shared" si="5"/>
        <v>VA</v>
      </c>
      <c r="D172" s="9">
        <v>40717.5</v>
      </c>
      <c r="E172" s="9">
        <v>6042.9</v>
      </c>
      <c r="G172" s="9">
        <v>40624.699999999997</v>
      </c>
      <c r="H172" s="9">
        <v>6010</v>
      </c>
      <c r="J172" s="9">
        <v>40581.800000000003</v>
      </c>
      <c r="K172" s="9">
        <v>5972.9</v>
      </c>
      <c r="M172" s="9">
        <v>40701.699999999997</v>
      </c>
      <c r="N172" s="9">
        <v>5992.6</v>
      </c>
    </row>
    <row r="173" spans="1:14" x14ac:dyDescent="0.2">
      <c r="A173" s="2" t="str">
        <f t="shared" si="4"/>
        <v>Steuben, NY</v>
      </c>
      <c r="B173" s="2" t="s">
        <v>171</v>
      </c>
      <c r="C173" s="2" t="str">
        <f t="shared" si="5"/>
        <v>NY</v>
      </c>
      <c r="D173" s="9">
        <v>2815678.9</v>
      </c>
      <c r="E173" s="9">
        <v>118049.5</v>
      </c>
      <c r="G173" s="9">
        <v>2815678.9</v>
      </c>
      <c r="H173" s="9">
        <v>118049.5</v>
      </c>
      <c r="J173" s="9">
        <v>2815678.9</v>
      </c>
      <c r="K173" s="9">
        <v>118049.5</v>
      </c>
      <c r="M173" s="9">
        <v>2815678.9</v>
      </c>
      <c r="N173" s="9">
        <v>118049.5</v>
      </c>
    </row>
    <row r="174" spans="1:14" x14ac:dyDescent="0.2">
      <c r="A174" s="2" t="str">
        <f t="shared" si="4"/>
        <v>Suffolk City, VA</v>
      </c>
      <c r="B174" s="2" t="s">
        <v>172</v>
      </c>
      <c r="C174" s="2" t="str">
        <f t="shared" si="5"/>
        <v>VA</v>
      </c>
      <c r="D174" s="9">
        <v>736575</v>
      </c>
      <c r="E174" s="9">
        <v>99494.3</v>
      </c>
      <c r="G174" s="9">
        <v>730813.5</v>
      </c>
      <c r="H174" s="9">
        <v>99133.1</v>
      </c>
      <c r="J174" s="9">
        <v>731455.6</v>
      </c>
      <c r="K174" s="9">
        <v>99026.1</v>
      </c>
      <c r="M174" s="9">
        <v>739434.5</v>
      </c>
      <c r="N174" s="9">
        <v>99283.1</v>
      </c>
    </row>
    <row r="175" spans="1:14" x14ac:dyDescent="0.2">
      <c r="A175" s="2" t="str">
        <f t="shared" si="4"/>
        <v>Sullivan, PA</v>
      </c>
      <c r="B175" s="2" t="s">
        <v>173</v>
      </c>
      <c r="C175" s="2" t="str">
        <f t="shared" si="5"/>
        <v>PA</v>
      </c>
      <c r="D175" s="9">
        <v>674170.2</v>
      </c>
      <c r="E175" s="9">
        <v>35792.6</v>
      </c>
      <c r="G175" s="9">
        <v>674080</v>
      </c>
      <c r="H175" s="9">
        <v>35783.9</v>
      </c>
      <c r="J175" s="9">
        <v>674007.4</v>
      </c>
      <c r="K175" s="9">
        <v>35778.5</v>
      </c>
      <c r="M175" s="9">
        <v>674453.6</v>
      </c>
      <c r="N175" s="9">
        <v>35796.800000000003</v>
      </c>
    </row>
    <row r="176" spans="1:14" x14ac:dyDescent="0.2">
      <c r="A176" s="2" t="str">
        <f t="shared" si="4"/>
        <v>Surry, VA</v>
      </c>
      <c r="B176" s="2" t="s">
        <v>174</v>
      </c>
      <c r="C176" s="2" t="str">
        <f t="shared" si="5"/>
        <v>VA</v>
      </c>
      <c r="D176" s="9">
        <v>348795.6</v>
      </c>
      <c r="E176" s="9">
        <v>28662.6</v>
      </c>
      <c r="G176" s="9">
        <v>348789.5</v>
      </c>
      <c r="H176" s="9">
        <v>28662.6</v>
      </c>
      <c r="J176" s="9">
        <v>348782.8</v>
      </c>
      <c r="K176" s="9">
        <v>28661.3</v>
      </c>
      <c r="M176" s="9">
        <v>348887.9</v>
      </c>
      <c r="N176" s="9">
        <v>28666.6</v>
      </c>
    </row>
    <row r="177" spans="1:14" x14ac:dyDescent="0.2">
      <c r="A177" s="2" t="str">
        <f t="shared" si="4"/>
        <v>Susquehanna, PA</v>
      </c>
      <c r="B177" s="2" t="s">
        <v>175</v>
      </c>
      <c r="C177" s="2" t="str">
        <f t="shared" si="5"/>
        <v>PA</v>
      </c>
      <c r="D177" s="9">
        <v>1433213</v>
      </c>
      <c r="E177" s="9">
        <v>95417</v>
      </c>
      <c r="G177" s="9">
        <v>1433151.3</v>
      </c>
      <c r="H177" s="9">
        <v>95413.5</v>
      </c>
      <c r="J177" s="9">
        <v>1433228.7</v>
      </c>
      <c r="K177" s="9">
        <v>95417.7</v>
      </c>
      <c r="M177" s="9">
        <v>1433297</v>
      </c>
      <c r="N177" s="9">
        <v>95420.800000000003</v>
      </c>
    </row>
    <row r="178" spans="1:14" x14ac:dyDescent="0.2">
      <c r="A178" s="2" t="str">
        <f t="shared" si="4"/>
        <v>Sussex, DE</v>
      </c>
      <c r="B178" s="2" t="s">
        <v>176</v>
      </c>
      <c r="C178" s="2" t="str">
        <f t="shared" si="5"/>
        <v>DE</v>
      </c>
      <c r="D178" s="9">
        <v>5818550.5999999996</v>
      </c>
      <c r="E178" s="9">
        <v>88387.8</v>
      </c>
      <c r="G178" s="9">
        <v>5819274.2999999998</v>
      </c>
      <c r="H178" s="9">
        <v>88349</v>
      </c>
      <c r="J178" s="9">
        <v>5794263.9000000004</v>
      </c>
      <c r="K178" s="9">
        <v>88231.9</v>
      </c>
      <c r="M178" s="9">
        <v>5844932</v>
      </c>
      <c r="N178" s="9">
        <v>87626.2</v>
      </c>
    </row>
    <row r="179" spans="1:14" x14ac:dyDescent="0.2">
      <c r="A179" s="2" t="str">
        <f t="shared" si="4"/>
        <v>Talbot, MD</v>
      </c>
      <c r="B179" s="2" t="s">
        <v>177</v>
      </c>
      <c r="C179" s="2" t="str">
        <f t="shared" si="5"/>
        <v>MD</v>
      </c>
      <c r="D179" s="9">
        <v>2290514.1</v>
      </c>
      <c r="E179" s="9">
        <v>174592</v>
      </c>
      <c r="G179" s="9">
        <v>2289518.5</v>
      </c>
      <c r="H179" s="9">
        <v>174560.9</v>
      </c>
      <c r="J179" s="9">
        <v>2288525.6</v>
      </c>
      <c r="K179" s="9">
        <v>174516.9</v>
      </c>
      <c r="M179" s="9">
        <v>2300175.9</v>
      </c>
      <c r="N179" s="9">
        <v>174847.9</v>
      </c>
    </row>
    <row r="180" spans="1:14" x14ac:dyDescent="0.2">
      <c r="A180" s="2" t="str">
        <f t="shared" si="4"/>
        <v>Tioga, NY</v>
      </c>
      <c r="B180" s="2" t="s">
        <v>178</v>
      </c>
      <c r="C180" s="2" t="str">
        <f t="shared" si="5"/>
        <v>NY</v>
      </c>
      <c r="D180" s="9">
        <v>1343959.2</v>
      </c>
      <c r="E180" s="9">
        <v>58801.2</v>
      </c>
      <c r="G180" s="9">
        <v>1343959.2</v>
      </c>
      <c r="H180" s="9">
        <v>58801.2</v>
      </c>
      <c r="J180" s="9">
        <v>1343959.2</v>
      </c>
      <c r="K180" s="9">
        <v>58801.2</v>
      </c>
      <c r="M180" s="9">
        <v>1343959.2</v>
      </c>
      <c r="N180" s="9">
        <v>58801.2</v>
      </c>
    </row>
    <row r="181" spans="1:14" x14ac:dyDescent="0.2">
      <c r="A181" s="2" t="str">
        <f t="shared" si="4"/>
        <v>Tioga, PA</v>
      </c>
      <c r="B181" s="2" t="s">
        <v>179</v>
      </c>
      <c r="C181" s="2" t="str">
        <f t="shared" si="5"/>
        <v>PA</v>
      </c>
      <c r="D181" s="9">
        <v>1609229.3</v>
      </c>
      <c r="E181" s="9">
        <v>106418.8</v>
      </c>
      <c r="G181" s="9">
        <v>1609320.7</v>
      </c>
      <c r="H181" s="9">
        <v>106440.7</v>
      </c>
      <c r="J181" s="9">
        <v>1608574.3</v>
      </c>
      <c r="K181" s="9">
        <v>106357.4</v>
      </c>
      <c r="M181" s="9">
        <v>1608902.2</v>
      </c>
      <c r="N181" s="9">
        <v>106349.4</v>
      </c>
    </row>
    <row r="182" spans="1:14" x14ac:dyDescent="0.2">
      <c r="A182" s="2" t="str">
        <f t="shared" si="4"/>
        <v>Tompkins, NY</v>
      </c>
      <c r="B182" s="2" t="s">
        <v>180</v>
      </c>
      <c r="C182" s="2" t="str">
        <f t="shared" si="5"/>
        <v>NY</v>
      </c>
      <c r="D182" s="9">
        <v>129218.4</v>
      </c>
      <c r="E182" s="9">
        <v>6412.2</v>
      </c>
      <c r="G182" s="9">
        <v>129218.4</v>
      </c>
      <c r="H182" s="9">
        <v>6412.2</v>
      </c>
      <c r="J182" s="9">
        <v>129218.4</v>
      </c>
      <c r="K182" s="9">
        <v>6412.2</v>
      </c>
      <c r="M182" s="9">
        <v>129218.4</v>
      </c>
      <c r="N182" s="9">
        <v>6412.2</v>
      </c>
    </row>
    <row r="183" spans="1:14" x14ac:dyDescent="0.2">
      <c r="A183" s="2" t="str">
        <f t="shared" si="4"/>
        <v>Tucker, WV</v>
      </c>
      <c r="B183" s="2" t="s">
        <v>181</v>
      </c>
      <c r="C183" s="2" t="str">
        <f t="shared" si="5"/>
        <v>WV</v>
      </c>
      <c r="D183" s="9">
        <v>2757.9</v>
      </c>
      <c r="E183" s="9">
        <v>124.2</v>
      </c>
      <c r="G183" s="9">
        <v>2757.9</v>
      </c>
      <c r="H183" s="9">
        <v>124.2</v>
      </c>
      <c r="J183" s="9">
        <v>2757.9</v>
      </c>
      <c r="K183" s="9">
        <v>124.2</v>
      </c>
      <c r="M183" s="9">
        <v>2757.9</v>
      </c>
      <c r="N183" s="9">
        <v>124.2</v>
      </c>
    </row>
    <row r="184" spans="1:14" x14ac:dyDescent="0.2">
      <c r="A184" s="2" t="str">
        <f t="shared" si="4"/>
        <v>Union, PA</v>
      </c>
      <c r="B184" s="2" t="s">
        <v>182</v>
      </c>
      <c r="C184" s="2" t="str">
        <f t="shared" si="5"/>
        <v>PA</v>
      </c>
      <c r="D184" s="9">
        <v>2012610.2</v>
      </c>
      <c r="E184" s="9">
        <v>56440.4</v>
      </c>
      <c r="G184" s="9">
        <v>2010869.7</v>
      </c>
      <c r="H184" s="9">
        <v>56447.199999999997</v>
      </c>
      <c r="J184" s="9">
        <v>2008203.3</v>
      </c>
      <c r="K184" s="9">
        <v>56405.1</v>
      </c>
      <c r="M184" s="9">
        <v>2020557.3</v>
      </c>
      <c r="N184" s="9">
        <v>56459.9</v>
      </c>
    </row>
    <row r="185" spans="1:14" x14ac:dyDescent="0.2">
      <c r="A185" s="2" t="str">
        <f t="shared" si="4"/>
        <v>Virginia Beach City, VA</v>
      </c>
      <c r="B185" s="2" t="s">
        <v>183</v>
      </c>
      <c r="C185" s="2" t="str">
        <f t="shared" si="5"/>
        <v>VA</v>
      </c>
      <c r="D185" s="9">
        <v>488837.8</v>
      </c>
      <c r="E185" s="9">
        <v>41165.1</v>
      </c>
      <c r="G185" s="9">
        <v>486136.7</v>
      </c>
      <c r="H185" s="9">
        <v>40868</v>
      </c>
      <c r="J185" s="9">
        <v>488954.5</v>
      </c>
      <c r="K185" s="9">
        <v>41217.5</v>
      </c>
      <c r="M185" s="9">
        <v>487809.7</v>
      </c>
      <c r="N185" s="9">
        <v>41044.1</v>
      </c>
    </row>
    <row r="186" spans="1:14" x14ac:dyDescent="0.2">
      <c r="A186" s="2" t="str">
        <f t="shared" si="4"/>
        <v>Warren, VA</v>
      </c>
      <c r="B186" s="2" t="s">
        <v>184</v>
      </c>
      <c r="C186" s="2" t="str">
        <f t="shared" si="5"/>
        <v>VA</v>
      </c>
      <c r="D186" s="9">
        <v>632506</v>
      </c>
      <c r="E186" s="9">
        <v>57944.1</v>
      </c>
      <c r="G186" s="9">
        <v>632295.4</v>
      </c>
      <c r="H186" s="9">
        <v>58019.6</v>
      </c>
      <c r="J186" s="9">
        <v>628620.6</v>
      </c>
      <c r="K186" s="9">
        <v>57863.5</v>
      </c>
      <c r="M186" s="9">
        <v>632976.5</v>
      </c>
      <c r="N186" s="9">
        <v>57860.1</v>
      </c>
    </row>
    <row r="187" spans="1:14" x14ac:dyDescent="0.2">
      <c r="A187" s="2" t="str">
        <f t="shared" si="4"/>
        <v>Washington, DC</v>
      </c>
      <c r="B187" s="2" t="s">
        <v>185</v>
      </c>
      <c r="C187" s="2" t="str">
        <f t="shared" si="5"/>
        <v>DC</v>
      </c>
      <c r="D187" s="9">
        <v>1560351.2</v>
      </c>
      <c r="E187" s="9">
        <v>77547.5</v>
      </c>
      <c r="G187" s="9">
        <v>1560218.8</v>
      </c>
      <c r="H187" s="9">
        <v>77530.100000000006</v>
      </c>
      <c r="J187" s="9">
        <v>1560263.6</v>
      </c>
      <c r="K187" s="9">
        <v>77536.3</v>
      </c>
      <c r="M187" s="9">
        <v>1560324</v>
      </c>
      <c r="N187" s="9">
        <v>77544.3</v>
      </c>
    </row>
    <row r="188" spans="1:14" x14ac:dyDescent="0.2">
      <c r="A188" s="2" t="str">
        <f t="shared" si="4"/>
        <v>Washington, MD</v>
      </c>
      <c r="B188" s="2" t="s">
        <v>186</v>
      </c>
      <c r="C188" s="2" t="str">
        <f t="shared" si="5"/>
        <v>MD</v>
      </c>
      <c r="D188" s="9">
        <v>2623728.1</v>
      </c>
      <c r="E188" s="9">
        <v>107963.7</v>
      </c>
      <c r="G188" s="9">
        <v>2622437.2999999998</v>
      </c>
      <c r="H188" s="9">
        <v>107956.3</v>
      </c>
      <c r="J188" s="9">
        <v>2615600.2999999998</v>
      </c>
      <c r="K188" s="9">
        <v>107828.8</v>
      </c>
      <c r="M188" s="9">
        <v>2626508.2999999998</v>
      </c>
      <c r="N188" s="9">
        <v>107940.5</v>
      </c>
    </row>
    <row r="189" spans="1:14" x14ac:dyDescent="0.2">
      <c r="A189" s="2" t="str">
        <f t="shared" si="4"/>
        <v>Wayne, PA</v>
      </c>
      <c r="B189" s="2" t="s">
        <v>187</v>
      </c>
      <c r="C189" s="2" t="str">
        <f t="shared" si="5"/>
        <v>PA</v>
      </c>
      <c r="D189" s="9">
        <v>64814.3</v>
      </c>
      <c r="E189" s="9">
        <v>5189.7</v>
      </c>
      <c r="G189" s="9">
        <v>64335.199999999997</v>
      </c>
      <c r="H189" s="9">
        <v>5166</v>
      </c>
      <c r="J189" s="9">
        <v>64676.3</v>
      </c>
      <c r="K189" s="9">
        <v>5188.6000000000004</v>
      </c>
      <c r="M189" s="9">
        <v>65053.8</v>
      </c>
      <c r="N189" s="9">
        <v>5201.5</v>
      </c>
    </row>
    <row r="190" spans="1:14" x14ac:dyDescent="0.2">
      <c r="A190" s="2" t="str">
        <f t="shared" si="4"/>
        <v>Waynesboro City, VA</v>
      </c>
      <c r="B190" s="2" t="s">
        <v>188</v>
      </c>
      <c r="C190" s="2" t="str">
        <f t="shared" si="5"/>
        <v>VA</v>
      </c>
      <c r="D190" s="9">
        <v>54924.5</v>
      </c>
      <c r="E190" s="9">
        <v>11269.1</v>
      </c>
      <c r="G190" s="9">
        <v>54896.2</v>
      </c>
      <c r="H190" s="9">
        <v>11272.5</v>
      </c>
      <c r="J190" s="9">
        <v>54912</v>
      </c>
      <c r="K190" s="9">
        <v>11256.1</v>
      </c>
      <c r="M190" s="9">
        <v>55234</v>
      </c>
      <c r="N190" s="9">
        <v>11318.3</v>
      </c>
    </row>
    <row r="191" spans="1:14" x14ac:dyDescent="0.2">
      <c r="A191" s="2" t="str">
        <f t="shared" si="4"/>
        <v>Westmoreland, VA</v>
      </c>
      <c r="B191" s="2" t="s">
        <v>189</v>
      </c>
      <c r="C191" s="2" t="str">
        <f t="shared" si="5"/>
        <v>VA</v>
      </c>
      <c r="D191" s="9">
        <v>1102341.8</v>
      </c>
      <c r="E191" s="9">
        <v>84486.3</v>
      </c>
      <c r="G191" s="9">
        <v>1100428.2</v>
      </c>
      <c r="H191" s="9">
        <v>84578.4</v>
      </c>
      <c r="J191" s="9">
        <v>1101351.7</v>
      </c>
      <c r="K191" s="9">
        <v>84453.7</v>
      </c>
      <c r="M191" s="9">
        <v>1104498.6000000001</v>
      </c>
      <c r="N191" s="9">
        <v>84404.7</v>
      </c>
    </row>
    <row r="192" spans="1:14" x14ac:dyDescent="0.2">
      <c r="A192" s="2" t="str">
        <f t="shared" si="4"/>
        <v>Wicomico, MD</v>
      </c>
      <c r="B192" s="2" t="s">
        <v>190</v>
      </c>
      <c r="C192" s="2" t="str">
        <f t="shared" si="5"/>
        <v>MD</v>
      </c>
      <c r="D192" s="9">
        <v>2355901.1</v>
      </c>
      <c r="E192" s="9">
        <v>109114.8</v>
      </c>
      <c r="G192" s="9">
        <v>2354228.1</v>
      </c>
      <c r="H192" s="9">
        <v>109013.6</v>
      </c>
      <c r="J192" s="9">
        <v>2349329.2999999998</v>
      </c>
      <c r="K192" s="9">
        <v>109019.6</v>
      </c>
      <c r="M192" s="9">
        <v>2357345</v>
      </c>
      <c r="N192" s="9">
        <v>109195.6</v>
      </c>
    </row>
    <row r="193" spans="1:14" x14ac:dyDescent="0.2">
      <c r="A193" s="2" t="str">
        <f t="shared" si="4"/>
        <v>Williamsburg City, VA</v>
      </c>
      <c r="B193" s="2" t="s">
        <v>191</v>
      </c>
      <c r="C193" s="2" t="str">
        <f t="shared" si="5"/>
        <v>VA</v>
      </c>
      <c r="D193" s="9">
        <v>24413.200000000001</v>
      </c>
      <c r="E193" s="9">
        <v>2136.5</v>
      </c>
      <c r="G193" s="9">
        <v>23142.9</v>
      </c>
      <c r="H193" s="9">
        <v>1971.8</v>
      </c>
      <c r="J193" s="9">
        <v>23137.7</v>
      </c>
      <c r="K193" s="9">
        <v>1971.1</v>
      </c>
      <c r="M193" s="9">
        <v>23142.5</v>
      </c>
      <c r="N193" s="9">
        <v>1971.8</v>
      </c>
    </row>
    <row r="194" spans="1:14" x14ac:dyDescent="0.2">
      <c r="A194" s="2" t="str">
        <f t="shared" si="4"/>
        <v>Winchester City, VA</v>
      </c>
      <c r="B194" s="2" t="s">
        <v>192</v>
      </c>
      <c r="C194" s="2" t="str">
        <f t="shared" si="5"/>
        <v>VA</v>
      </c>
      <c r="D194" s="9">
        <v>38731.800000000003</v>
      </c>
      <c r="E194" s="9">
        <v>5688.5</v>
      </c>
      <c r="G194" s="9">
        <v>37668.1</v>
      </c>
      <c r="H194" s="9">
        <v>5420.1</v>
      </c>
      <c r="J194" s="9">
        <v>37667.9</v>
      </c>
      <c r="K194" s="9">
        <v>5420.1</v>
      </c>
      <c r="M194" s="9">
        <v>37667.699999999997</v>
      </c>
      <c r="N194" s="9">
        <v>5420</v>
      </c>
    </row>
    <row r="195" spans="1:14" x14ac:dyDescent="0.2">
      <c r="A195" s="2" t="str">
        <f t="shared" si="4"/>
        <v>Worcester, MD</v>
      </c>
      <c r="B195" s="2" t="s">
        <v>193</v>
      </c>
      <c r="C195" s="2" t="str">
        <f t="shared" si="5"/>
        <v>MD</v>
      </c>
      <c r="D195" s="9">
        <v>1127830.1000000001</v>
      </c>
      <c r="E195" s="9">
        <v>54100.800000000003</v>
      </c>
      <c r="G195" s="9">
        <v>1127432.8</v>
      </c>
      <c r="H195" s="9">
        <v>54091</v>
      </c>
      <c r="J195" s="9">
        <v>1127625.3999999999</v>
      </c>
      <c r="K195" s="9">
        <v>54088.9</v>
      </c>
      <c r="M195" s="9">
        <v>1128631.5</v>
      </c>
      <c r="N195" s="9">
        <v>54103.199999999997</v>
      </c>
    </row>
    <row r="196" spans="1:14" x14ac:dyDescent="0.2">
      <c r="A196" s="2" t="str">
        <f t="shared" ref="A196:A199" si="6">LEFT(B196, FIND("(", B196)-2)</f>
        <v>Wyoming, PA</v>
      </c>
      <c r="B196" s="2" t="s">
        <v>194</v>
      </c>
      <c r="C196" s="2" t="str">
        <f t="shared" ref="C196:C199" si="7">MID(B196,FIND(",", B196)+2, 2)</f>
        <v>PA</v>
      </c>
      <c r="D196" s="9">
        <v>961836.5</v>
      </c>
      <c r="E196" s="9">
        <v>46768</v>
      </c>
      <c r="G196" s="9">
        <v>961693.3</v>
      </c>
      <c r="H196" s="9">
        <v>46763.9</v>
      </c>
      <c r="J196" s="9">
        <v>961690.4</v>
      </c>
      <c r="K196" s="9">
        <v>46764.1</v>
      </c>
      <c r="M196" s="9">
        <v>962001.7</v>
      </c>
      <c r="N196" s="9">
        <v>46774.1</v>
      </c>
    </row>
    <row r="197" spans="1:14" x14ac:dyDescent="0.2">
      <c r="A197" s="2" t="str">
        <f t="shared" si="6"/>
        <v>Yates, NY</v>
      </c>
      <c r="B197" s="2" t="s">
        <v>195</v>
      </c>
      <c r="C197" s="2" t="str">
        <f t="shared" si="7"/>
        <v>NY</v>
      </c>
      <c r="D197" s="9">
        <v>13606.9</v>
      </c>
      <c r="E197" s="9">
        <v>981.6</v>
      </c>
      <c r="G197" s="9">
        <v>13617.6</v>
      </c>
      <c r="H197" s="9">
        <v>981.7</v>
      </c>
      <c r="J197" s="9">
        <v>13611.8</v>
      </c>
      <c r="K197" s="9">
        <v>981.3</v>
      </c>
      <c r="M197" s="9">
        <v>13585.7</v>
      </c>
      <c r="N197" s="9">
        <v>979.1</v>
      </c>
    </row>
    <row r="198" spans="1:14" x14ac:dyDescent="0.2">
      <c r="A198" s="2" t="str">
        <f t="shared" si="6"/>
        <v>York, PA</v>
      </c>
      <c r="B198" s="2" t="s">
        <v>196</v>
      </c>
      <c r="C198" s="2" t="str">
        <f t="shared" si="7"/>
        <v>PA</v>
      </c>
      <c r="D198" s="9">
        <v>8254522.2000000002</v>
      </c>
      <c r="E198" s="9">
        <v>168115.8</v>
      </c>
      <c r="G198" s="9">
        <v>8241664.4000000004</v>
      </c>
      <c r="H198" s="9">
        <v>168004.5</v>
      </c>
      <c r="J198" s="9">
        <v>8234680.9000000004</v>
      </c>
      <c r="K198" s="9">
        <v>167810.6</v>
      </c>
      <c r="M198" s="9">
        <v>8317394.4000000004</v>
      </c>
      <c r="N198" s="9">
        <v>168700.5</v>
      </c>
    </row>
    <row r="199" spans="1:14" x14ac:dyDescent="0.2">
      <c r="A199" s="2" t="str">
        <f t="shared" si="6"/>
        <v>York, VA</v>
      </c>
      <c r="B199" s="2" t="s">
        <v>197</v>
      </c>
      <c r="C199" s="2" t="str">
        <f t="shared" si="7"/>
        <v>VA</v>
      </c>
      <c r="D199" s="9">
        <v>350201.5</v>
      </c>
      <c r="E199" s="9">
        <v>47248.4</v>
      </c>
      <c r="G199" s="9">
        <v>348368</v>
      </c>
      <c r="H199" s="9">
        <v>46959.7</v>
      </c>
      <c r="J199" s="9">
        <v>347163.6</v>
      </c>
      <c r="K199" s="9">
        <v>46713.4</v>
      </c>
      <c r="M199" s="9">
        <v>349592.4</v>
      </c>
      <c r="N199" s="9">
        <v>47140.7</v>
      </c>
    </row>
    <row r="201" spans="1:14" x14ac:dyDescent="0.2">
      <c r="D201" s="5">
        <f>SUM(D3:D199)</f>
        <v>254395223.19999987</v>
      </c>
      <c r="E201" s="5">
        <f>SUM(E3:E199)</f>
        <v>15105259.699999996</v>
      </c>
      <c r="G201" s="5">
        <f>SUM(G3:G199)</f>
        <v>254141795.5</v>
      </c>
      <c r="H201" s="5">
        <f>SUM(H3:H199)</f>
        <v>15097546.300000003</v>
      </c>
      <c r="J201" s="5">
        <f>SUM(J3:J199)</f>
        <v>253698633.99999991</v>
      </c>
      <c r="K201" s="5">
        <f>SUM(K3:K199)</f>
        <v>15077434.400000002</v>
      </c>
      <c r="M201" s="5">
        <f>SUM(M3:M199)</f>
        <v>254908242.29999989</v>
      </c>
      <c r="N201" s="5">
        <f>SUM(N3:N199)</f>
        <v>15088821.499999993</v>
      </c>
    </row>
  </sheetData>
  <mergeCells count="4">
    <mergeCell ref="D1:E1"/>
    <mergeCell ref="G1:H1"/>
    <mergeCell ref="J1:K1"/>
    <mergeCell ref="M1:N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states nitrogen</vt:lpstr>
      <vt:lpstr>All states phosphorus</vt:lpstr>
      <vt:lpstr>DE</vt:lpstr>
      <vt:lpstr>MD</vt:lpstr>
      <vt:lpstr>NY</vt:lpstr>
      <vt:lpstr>PA</vt:lpstr>
      <vt:lpstr>VA</vt:lpstr>
      <vt:lpstr>WV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Thynge</dc:creator>
  <cp:lastModifiedBy>Olivia Devereux</cp:lastModifiedBy>
  <dcterms:created xsi:type="dcterms:W3CDTF">2015-08-12T17:24:42Z</dcterms:created>
  <dcterms:modified xsi:type="dcterms:W3CDTF">2018-04-04T13:35:41Z</dcterms:modified>
</cp:coreProperties>
</file>